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erystwyth.sharepoint.com/sites/AllDocuments/Shared Documents/Cyngor Tref Aberystwyth/PWYLLGORAU - COMMITTEES/Cyllid - Finance/Cyllideb BUDGET/"/>
    </mc:Choice>
  </mc:AlternateContent>
  <xr:revisionPtr revIDLastSave="304" documentId="8_{D95B84E5-9956-40C2-BC10-C1424CA2656B}" xr6:coauthVersionLast="47" xr6:coauthVersionMax="47" xr10:uidLastSave="{1EF7BBB5-7F34-4E22-A4A2-0B390A1FECAF}"/>
  <bookViews>
    <workbookView xWindow="-120" yWindow="-120" windowWidth="29040" windowHeight="15720" xr2:uid="{00000000-000D-0000-FFFF-FFFF00000000}"/>
  </bookViews>
  <sheets>
    <sheet name="Adopted Budget 2025-26 (CYM)" sheetId="18" r:id="rId1"/>
    <sheet name="Adopted Budget 2025-26 (ENG)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6" i="18" l="1"/>
  <c r="K96" i="18"/>
  <c r="I96" i="18"/>
  <c r="G96" i="18"/>
  <c r="E92" i="18"/>
  <c r="E96" i="18" s="1"/>
  <c r="M84" i="18"/>
  <c r="K84" i="18"/>
  <c r="I84" i="18"/>
  <c r="G84" i="18"/>
  <c r="E84" i="18"/>
  <c r="M74" i="18"/>
  <c r="K74" i="18"/>
  <c r="I74" i="18"/>
  <c r="G74" i="18"/>
  <c r="E74" i="18"/>
  <c r="M57" i="18"/>
  <c r="K57" i="18"/>
  <c r="I57" i="18"/>
  <c r="G57" i="18"/>
  <c r="E57" i="18"/>
  <c r="M38" i="18"/>
  <c r="K38" i="18"/>
  <c r="I38" i="18"/>
  <c r="G38" i="18"/>
  <c r="E38" i="18"/>
  <c r="M30" i="18"/>
  <c r="K30" i="18"/>
  <c r="I30" i="18"/>
  <c r="G30" i="18"/>
  <c r="E30" i="18"/>
  <c r="M22" i="18"/>
  <c r="K22" i="18"/>
  <c r="K78" i="18" s="1"/>
  <c r="K86" i="18" s="1"/>
  <c r="I22" i="18"/>
  <c r="I78" i="18" s="1"/>
  <c r="I86" i="18" s="1"/>
  <c r="I100" i="18" s="1"/>
  <c r="G22" i="18"/>
  <c r="E22" i="18"/>
  <c r="M11" i="18"/>
  <c r="K11" i="18"/>
  <c r="I11" i="18"/>
  <c r="G11" i="18"/>
  <c r="G78" i="18" s="1"/>
  <c r="E11" i="18"/>
  <c r="M96" i="20"/>
  <c r="K96" i="20"/>
  <c r="I96" i="20"/>
  <c r="G96" i="20"/>
  <c r="E92" i="20"/>
  <c r="E96" i="20" s="1"/>
  <c r="M84" i="20"/>
  <c r="K84" i="20"/>
  <c r="I84" i="20"/>
  <c r="G84" i="20"/>
  <c r="E84" i="20"/>
  <c r="M74" i="20"/>
  <c r="K74" i="20"/>
  <c r="I74" i="20"/>
  <c r="G74" i="20"/>
  <c r="E74" i="20"/>
  <c r="M57" i="20"/>
  <c r="K57" i="20"/>
  <c r="I57" i="20"/>
  <c r="G57" i="20"/>
  <c r="E57" i="20"/>
  <c r="M38" i="20"/>
  <c r="K38" i="20"/>
  <c r="I38" i="20"/>
  <c r="G38" i="20"/>
  <c r="E38" i="20"/>
  <c r="M30" i="20"/>
  <c r="K30" i="20"/>
  <c r="I30" i="20"/>
  <c r="G30" i="20"/>
  <c r="E30" i="20"/>
  <c r="M22" i="20"/>
  <c r="M78" i="20" s="1"/>
  <c r="M86" i="20" s="1"/>
  <c r="M100" i="20" s="1"/>
  <c r="K22" i="20"/>
  <c r="I22" i="20"/>
  <c r="G22" i="20"/>
  <c r="E22" i="20"/>
  <c r="M11" i="20"/>
  <c r="K11" i="20"/>
  <c r="I11" i="20"/>
  <c r="G11" i="20"/>
  <c r="E11" i="20"/>
  <c r="E78" i="20" s="1"/>
  <c r="E86" i="20" s="1"/>
  <c r="E100" i="20" s="1"/>
  <c r="I78" i="20" l="1"/>
  <c r="I86" i="20" s="1"/>
  <c r="I100" i="20" s="1"/>
  <c r="I101" i="20" s="1"/>
  <c r="G78" i="20"/>
  <c r="G86" i="20" s="1"/>
  <c r="K78" i="20"/>
  <c r="K86" i="20" s="1"/>
  <c r="M78" i="18"/>
  <c r="M86" i="18" s="1"/>
  <c r="M100" i="18" s="1"/>
  <c r="E78" i="18"/>
  <c r="E86" i="18"/>
  <c r="E100" i="18" s="1"/>
  <c r="I101" i="18" s="1"/>
  <c r="G86" i="18"/>
  <c r="M101" i="18"/>
  <c r="M101" i="20"/>
</calcChain>
</file>

<file path=xl/sharedStrings.xml><?xml version="1.0" encoding="utf-8"?>
<sst xmlns="http://schemas.openxmlformats.org/spreadsheetml/2006/main" count="291" uniqueCount="240">
  <si>
    <t>Payroll Costs</t>
  </si>
  <si>
    <t>Office Costs</t>
  </si>
  <si>
    <t>Office Miscellaneous</t>
  </si>
  <si>
    <t>Photocopying and Printing</t>
  </si>
  <si>
    <t>Postage</t>
  </si>
  <si>
    <t>Mandatory charges</t>
  </si>
  <si>
    <t>Election Expenses</t>
  </si>
  <si>
    <t>Bank Charges</t>
  </si>
  <si>
    <t>Insurance</t>
  </si>
  <si>
    <t>MEMBERS EXPENSES</t>
  </si>
  <si>
    <t>Subscriptions</t>
  </si>
  <si>
    <t>Menter Aberystwyth</t>
  </si>
  <si>
    <t>Celebrations and Receptions</t>
  </si>
  <si>
    <t>Senior Citizens Xmas Dinners</t>
  </si>
  <si>
    <t>INCOME</t>
  </si>
  <si>
    <t>Senior Citizens Dinner &amp; Sponsors</t>
  </si>
  <si>
    <t>Bank Account Interest</t>
  </si>
  <si>
    <t>Contingency funds</t>
  </si>
  <si>
    <t xml:space="preserve">Street Furniture </t>
  </si>
  <si>
    <t xml:space="preserve">Staffing Costs </t>
  </si>
  <si>
    <t>Flower bed costs</t>
  </si>
  <si>
    <t>Pension deficit</t>
  </si>
  <si>
    <t>Community Grants</t>
  </si>
  <si>
    <t>Civic Regalia, boards &amp; portraits</t>
  </si>
  <si>
    <t>Christmas  (all costs)</t>
  </si>
  <si>
    <t>Advertising &amp; PR</t>
  </si>
  <si>
    <t xml:space="preserve">Translation </t>
  </si>
  <si>
    <t>Office IT costs</t>
  </si>
  <si>
    <t>Telephone &amp; Broadband</t>
  </si>
  <si>
    <t>Audit &amp; Accounting</t>
  </si>
  <si>
    <t>Parks &amp; Grounds Maintenance</t>
  </si>
  <si>
    <t>NL Code</t>
  </si>
  <si>
    <t>Consultancy fees (+ Legal &amp; professional)</t>
  </si>
  <si>
    <t>Parks &amp; Grounds Capital</t>
  </si>
  <si>
    <t>All salary costs</t>
  </si>
  <si>
    <t xml:space="preserve">Precept                                        </t>
  </si>
  <si>
    <t>Increase on previous year</t>
  </si>
  <si>
    <t>GRANTS, DONATIONS &amp; PARTNERSHIPS</t>
  </si>
  <si>
    <t>Emergency Fund</t>
  </si>
  <si>
    <t>Tree planting &amp; maintenance</t>
  </si>
  <si>
    <t>ADMINISTRATION</t>
  </si>
  <si>
    <t>Events</t>
  </si>
  <si>
    <t>PROPERTY PURCHASE</t>
  </si>
  <si>
    <t>GENERAL MANAGEMENT</t>
  </si>
  <si>
    <t>2024-25</t>
  </si>
  <si>
    <t>TWINNING &amp; FRIENDSHIPS</t>
  </si>
  <si>
    <t>All twinnings</t>
  </si>
  <si>
    <t>Allotments and growing spaces</t>
  </si>
  <si>
    <t>NEUADD GWENFREWI General costs</t>
  </si>
  <si>
    <t>Street Cleaning</t>
  </si>
  <si>
    <t xml:space="preserve">Members Allowances </t>
  </si>
  <si>
    <t>Street Art (+ plaques)</t>
  </si>
  <si>
    <t>Events, Arts + Bardd y Dref</t>
  </si>
  <si>
    <t>2025-26</t>
  </si>
  <si>
    <t>Allotment &amp; growing spaces income</t>
  </si>
  <si>
    <t>Gwyl Cerdd Dant 2025</t>
  </si>
  <si>
    <t>Flags</t>
  </si>
  <si>
    <t>Meeting fees &amp; expenses</t>
  </si>
  <si>
    <t>Business rates &amp; utilities</t>
  </si>
  <si>
    <t>Market Costs</t>
  </si>
  <si>
    <t>Remembrance Sunday</t>
  </si>
  <si>
    <t>Mayor &amp; Deputy Allowances &amp; Costs</t>
  </si>
  <si>
    <t>Monthly cost £94.95 = annual cost £1,139.40</t>
  </si>
  <si>
    <t>GWEINYDDIAETH</t>
  </si>
  <si>
    <t>Costau Staffio</t>
  </si>
  <si>
    <t>Cyflogau</t>
  </si>
  <si>
    <t>Diffyg Pensiwn</t>
  </si>
  <si>
    <t>Dim diffyg</t>
  </si>
  <si>
    <t>Costau Cyflogres</t>
  </si>
  <si>
    <t>Costau Swyddfa</t>
  </si>
  <si>
    <t>Costau swyddfa amrywiol</t>
  </si>
  <si>
    <t>Deunydd ysgrifennu a nwyddau swyddfa</t>
  </si>
  <si>
    <t>Llungopio ac argraffu</t>
  </si>
  <si>
    <t>Ffon a rhyngrwyd</t>
  </si>
  <si>
    <t>Costau TG swyddfa</t>
  </si>
  <si>
    <t>Postio</t>
  </si>
  <si>
    <t>Trethi busnes a chyfleustodau</t>
  </si>
  <si>
    <t>Costau Gorfodol</t>
  </si>
  <si>
    <t>Costau etholiadau</t>
  </si>
  <si>
    <t>Ffioedd banc</t>
  </si>
  <si>
    <t>Archwilio a chyfrifo</t>
  </si>
  <si>
    <t>Hysbysebu a chysyltiadau cyhoeddus</t>
  </si>
  <si>
    <t>Cyfieithu</t>
  </si>
  <si>
    <t>Yswiriant</t>
  </si>
  <si>
    <t>Costau Aelodau</t>
  </si>
  <si>
    <t>Lwfansau a chostau'r Maer a Dirprwy</t>
  </si>
  <si>
    <t>Lwfansau aelodau</t>
  </si>
  <si>
    <t>Hyfforddiant</t>
  </si>
  <si>
    <t>Costau cyfarfodydd</t>
  </si>
  <si>
    <t>Tanysgrifiadau</t>
  </si>
  <si>
    <t>Regalia Dinesig, byrddau a phortreadau</t>
  </si>
  <si>
    <t>Rheolaeth Cyffredinol</t>
  </si>
  <si>
    <t>Rhandiroedd a Mannau Tyfu</t>
  </si>
  <si>
    <t>Costau gwelyau blodau</t>
  </si>
  <si>
    <t>Cynall a chadw tiroedd a pharciau</t>
  </si>
  <si>
    <t>Cyfalaf tiroedd a pharciau</t>
  </si>
  <si>
    <t>Cronfa wrth gefn</t>
  </si>
  <si>
    <t>Dodrefn stryd</t>
  </si>
  <si>
    <t>Plannu a cynnal a chadw coed</t>
  </si>
  <si>
    <t>Nadolig (holl costau)</t>
  </si>
  <si>
    <t>Celf stryd a phlaciau</t>
  </si>
  <si>
    <t>Baneri</t>
  </si>
  <si>
    <t>Grantiau, Rhoddion a Phartneriaeth</t>
  </si>
  <si>
    <t>Grantiau Cymunedol</t>
  </si>
  <si>
    <t>Cronfa argyfwng</t>
  </si>
  <si>
    <t>Digwyddiadau</t>
  </si>
  <si>
    <t>Digwyddiadau, celfi a Bardd y Dref</t>
  </si>
  <si>
    <t>Costau farchnad</t>
  </si>
  <si>
    <t>Dathliadau a derbyniadau</t>
  </si>
  <si>
    <t>Cino Nadolig yr henoed</t>
  </si>
  <si>
    <t>Sul y Cofio</t>
  </si>
  <si>
    <t>Gefeillo a chyfeillgarwch</t>
  </si>
  <si>
    <t>Gefeillio (holl costau)</t>
  </si>
  <si>
    <t>Prynu Eiddo</t>
  </si>
  <si>
    <t>NEUADD GWENFREWI Costau cyffredinol</t>
  </si>
  <si>
    <t>NEUADD GWENFREWI Costau adnewyddu</t>
  </si>
  <si>
    <t>Accommodation</t>
  </si>
  <si>
    <t>Praesept</t>
  </si>
  <si>
    <t>Llety</t>
  </si>
  <si>
    <t>BUDGET for 2026-27</t>
  </si>
  <si>
    <t>Budgeted</t>
  </si>
  <si>
    <t>Actual</t>
  </si>
  <si>
    <t>Vehicle expenses</t>
  </si>
  <si>
    <t>Seagull proof bags - Income</t>
  </si>
  <si>
    <t>Seagull proof bags - costs</t>
  </si>
  <si>
    <t>TOTAL EXPENDITURE</t>
  </si>
  <si>
    <t>Proposed</t>
  </si>
  <si>
    <t>Mayor £1500, Deputy Mayor £500; £1000 claimable costs</t>
  </si>
  <si>
    <t>OVW membership 2025-26 £2,339</t>
  </si>
  <si>
    <t>100 tickets @ £5 each</t>
  </si>
  <si>
    <t>Market Income</t>
  </si>
  <si>
    <t>Incorporated into 1765</t>
  </si>
  <si>
    <t>No expected capital expenditure; equipment is still relatively new</t>
  </si>
  <si>
    <t>Worknest 2025-26 £1,780.80</t>
  </si>
  <si>
    <t>TBC</t>
  </si>
  <si>
    <t>Aber 750 2027</t>
  </si>
  <si>
    <t>2025-26 main policy premium £10,912.23</t>
  </si>
  <si>
    <t>£350 + (£60 x 6)</t>
  </si>
  <si>
    <t>100 @ £4 each</t>
  </si>
  <si>
    <t>Correct amount £5,452 (£208 x19) + (£500 x3) i.e. (£3952 + £1500)</t>
  </si>
  <si>
    <t>£5500 OTM (£25 x 20 x 11); £3450 FM (£150 x 23)</t>
  </si>
  <si>
    <t>Events Income</t>
  </si>
  <si>
    <t>Mthly cost £35 + £125 average quarterly cost = annual average £920</t>
  </si>
  <si>
    <t>NEUADD GWENFREWI Refurb. costs</t>
  </si>
  <si>
    <t>2026-27</t>
  </si>
  <si>
    <r>
      <t xml:space="preserve">TOTAL INCOME </t>
    </r>
    <r>
      <rPr>
        <sz val="11"/>
        <rFont val="Arial"/>
        <family val="2"/>
      </rPr>
      <t>(other than precept)</t>
    </r>
  </si>
  <si>
    <t>Review</t>
  </si>
  <si>
    <t>100 @ £15 each</t>
  </si>
  <si>
    <t xml:space="preserve"> </t>
  </si>
  <si>
    <t>Increased for South Prom planters</t>
  </si>
  <si>
    <t>Town wifi</t>
  </si>
  <si>
    <t>Defibrillators</t>
  </si>
  <si>
    <t>Public toilets - costs</t>
  </si>
  <si>
    <t>Public Toilets - Income</t>
  </si>
  <si>
    <t>Gwyl Dewi Parade</t>
  </si>
  <si>
    <t>1956 Split by Finance Committee Nov</t>
  </si>
  <si>
    <t>No deficit</t>
  </si>
  <si>
    <t>Increased based on 2025-26 actual</t>
  </si>
  <si>
    <t>Ins. £1364; Tax £307; Fuel est. £250; Servicing est. £500. Rnded to £2500</t>
  </si>
  <si>
    <t xml:space="preserve"> Est: £4500 SD, £6000 Bandstand; £20k GYC</t>
  </si>
  <si>
    <t>Stationery and Office Supplies</t>
  </si>
  <si>
    <t>Aberystwyth Place Plan</t>
  </si>
  <si>
    <t>Actual at 31.1.2026 (Month 10)</t>
  </si>
  <si>
    <t>Created by Finance Committee Nov 2025</t>
  </si>
  <si>
    <t>Gwyl Cariad Aber 2027</t>
  </si>
  <si>
    <t>£5,396 Rates; £1508.62 Water; Est. £3,000 Gas/Elec; Rnded £10k</t>
  </si>
  <si>
    <t>Town decorations</t>
  </si>
  <si>
    <t>Officer Training</t>
  </si>
  <si>
    <t>Officer Expenses (Parking, Travel etc.)</t>
  </si>
  <si>
    <t>Split from 1110 Finance Committee Jan 2026</t>
  </si>
  <si>
    <t>£295 x 6 parking season tickets</t>
  </si>
  <si>
    <t>RESERVES</t>
  </si>
  <si>
    <t>TOTAL RESERVE EXPENDITURE</t>
  </si>
  <si>
    <t>PRECEPT</t>
  </si>
  <si>
    <t>Created by Full Council Feb 2026</t>
  </si>
  <si>
    <r>
      <t xml:space="preserve">SUB-TOTAL EXPENDITURE </t>
    </r>
    <r>
      <rPr>
        <sz val="11"/>
        <rFont val="Arial"/>
        <family val="2"/>
      </rPr>
      <t>(less reserve)</t>
    </r>
  </si>
  <si>
    <t xml:space="preserve">Members Training </t>
  </si>
  <si>
    <t>Dinas Llen</t>
  </si>
  <si>
    <t>Final Version - Feb 2026</t>
  </si>
  <si>
    <t>To include street washing tender</t>
  </si>
  <si>
    <t>3x toilets (Castle, Harbour, Shelter) based on 2024-25 actual</t>
  </si>
  <si>
    <t>Fersiwn Terfynol - Chwef 2026</t>
  </si>
  <si>
    <t>Hyfforddiant Staff</t>
  </si>
  <si>
    <t>Costau staff (parcio, teithio ayyb)</t>
  </si>
  <si>
    <t>Wi-Fi y dref</t>
  </si>
  <si>
    <t>Deffibrilwyr</t>
  </si>
  <si>
    <t>Toiledau Cyhoeddus (costau)</t>
  </si>
  <si>
    <t>Glanhau Strydoedd</t>
  </si>
  <si>
    <t>Costau Cerbyd</t>
  </si>
  <si>
    <t>Bagiau Atal Gwylanod (costau)</t>
  </si>
  <si>
    <t>Addurniadau'r Dref</t>
  </si>
  <si>
    <t>Ffioedd ymgynghoriaeth (cyfreithiol a phroffesiynol)</t>
  </si>
  <si>
    <t>Pared Gwyl Dewi</t>
  </si>
  <si>
    <r>
      <t xml:space="preserve">Is-gyfanswm </t>
    </r>
    <r>
      <rPr>
        <sz val="11"/>
        <rFont val="Arial"/>
        <family val="2"/>
      </rPr>
      <t>(heb gwariant wrth gefn)</t>
    </r>
  </si>
  <si>
    <t>Gwariant wrth gefn</t>
  </si>
  <si>
    <r>
      <t xml:space="preserve">Prosiectau a symiau disgwyliedig yn ystod y flwyddyn ariannol, i'w hariannu trwy ddefnyddio cronfeydd wrth gefn </t>
    </r>
    <r>
      <rPr>
        <b/>
        <sz val="11"/>
        <rFont val="Arial"/>
        <family val="2"/>
      </rPr>
      <t>(h.y. symiau i'w cynnwys yn y gyllideb, ond heb eu codi trwy bresept)</t>
    </r>
  </si>
  <si>
    <t>Cynllun Lle Aberystwyth</t>
  </si>
  <si>
    <t>Cyfanswm gwariant wrth gefn</t>
  </si>
  <si>
    <t>Cyfanswm gwariant</t>
  </si>
  <si>
    <t>Incwm</t>
  </si>
  <si>
    <t>Cinio Nadolig yr Henoed</t>
  </si>
  <si>
    <t>Incwm farchnad</t>
  </si>
  <si>
    <t>Llog cyfrif banc</t>
  </si>
  <si>
    <t>Incwm Rhandiroedd a Mannau Tyfu</t>
  </si>
  <si>
    <t>Incwm digwyddiadau</t>
  </si>
  <si>
    <t>Toiledau Cyhoeddus (incwm)</t>
  </si>
  <si>
    <t>Bagiau Atal Gwylanod (incwm)</t>
  </si>
  <si>
    <t>100 tocyn @ £5 yr un</t>
  </si>
  <si>
    <t>£5500 MHD (£25 x 20 x 11); £3450 MF (£150 x 23)</t>
  </si>
  <si>
    <t>100 @ £4 yr un</t>
  </si>
  <si>
    <t>3x toiledau (Castell, Harbwr, Shelter) wedi'u seilio ar costau gwir 2024-25</t>
  </si>
  <si>
    <t>Wedi'i greu gan y Cyngor Llawn Chwef 2026</t>
  </si>
  <si>
    <t>Wedi'i greu gan y Pwyllgor Cyllid Tach 2025</t>
  </si>
  <si>
    <t>100 @ £15 yr un</t>
  </si>
  <si>
    <t>Wedi'i ymgorffi yn 1765</t>
  </si>
  <si>
    <t>Gan gynnwys tendr golchi strydoedd</t>
  </si>
  <si>
    <t>Ysw. £1364; Treth £307; Tanwydd est. £250; gwasanaethu est. £500. Rnded i £2500</t>
  </si>
  <si>
    <t>Wedi'i gynyddu yn ol cost gwir 2025-26</t>
  </si>
  <si>
    <t>1956 Wedi'i rannu gan y Pwyllgor Cyllid Tach 2025</t>
  </si>
  <si>
    <t>Wedi'i gynyddu ar gyfer planwyr Prom y De</t>
  </si>
  <si>
    <t>Aelodaeth ULlC 2025-26 £2,339</t>
  </si>
  <si>
    <t>£100 expenses; £1,650 Meeting room hire (£150 x 18)</t>
  </si>
  <si>
    <t>£100 Costau; £1,650 Llogi ystafell cyfarfod (£150 x 18)</t>
  </si>
  <si>
    <t>Swm cywir £5,452 (£208 x19) + (£500 x3) i.e. (£3952 + £1500)</t>
  </si>
  <si>
    <t>Maer £1500, Dirprwy Faer £500; £1000 costau i'w hawlio</t>
  </si>
  <si>
    <t>2025-26 premiwm y brif polisi £10,912.23</t>
  </si>
  <si>
    <t>£5,396 Trethi; £1508.62 Dwr; Est. £3,000 Nwy/trydan; Rnded £10k</t>
  </si>
  <si>
    <t>Dim gwariant cyfalaf disgwyledig; offer dal yn gymharol newydd</t>
  </si>
  <si>
    <t>Cost misol £94.95 = cost blynyddol £1,139.40</t>
  </si>
  <si>
    <t>Cost misol £35 + £125 cost chwarterol gyfartalog = cyfart.blynyddol £920</t>
  </si>
  <si>
    <t>£295 x 6 tocyn tymor parcio</t>
  </si>
  <si>
    <t>Gan gynnwys Eers NI &amp; pensiwn</t>
  </si>
  <si>
    <t>Includes Eers NI &amp; pension contributions</t>
  </si>
  <si>
    <r>
      <t xml:space="preserve">Cyfanswm Incwm </t>
    </r>
    <r>
      <rPr>
        <sz val="11"/>
        <rFont val="Arial"/>
        <family val="2"/>
      </rPr>
      <t>(heblaw am y praesept)</t>
    </r>
  </si>
  <si>
    <t>Cynydd ar y flwyddyn blaenorol</t>
  </si>
  <si>
    <t>The precept is calculated as: total expenditure - (reserve expenditure + income)
i.e. Row 86 - (Row 84 + Row 96)</t>
  </si>
  <si>
    <t>Cyfrifir y preasept fel: cyfanswm gwariant - (gwariant wrth gefn + incwm)
i.e. Rhes 86 - (Rhes 84 + Rhes 96)</t>
  </si>
  <si>
    <t>Cyllideb ar gyfer 2026-27</t>
  </si>
  <si>
    <r>
      <t xml:space="preserve">Projects and amounts expected during the financial year, to be funded through use of reserve funds </t>
    </r>
    <r>
      <rPr>
        <b/>
        <sz val="10"/>
        <rFont val="Arial"/>
        <family val="2"/>
      </rPr>
      <t>(i.e. amounts to be included in budget, but not raised through precept</t>
    </r>
    <r>
      <rPr>
        <sz val="10"/>
        <rFont val="Arial"/>
        <family val="2"/>
      </rPr>
      <t>)</t>
    </r>
  </si>
  <si>
    <t>Wedi'i rannu o 1110 Pwyllgor Cyllid 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</si>
</sst>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6" formatCode="#,##0;\(#,##0\)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9C6500"/>
      <name val="Calibri"/>
      <family val="2"/>
      <scheme val="minor"/>
    </font>
    <font>
      <b/>
      <sz val="12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4"/>
      <name val="Arial"/>
      <family val="2"/>
    </font>
    <font>
      <b/>
      <sz val="10"/>
      <color rgb="FF366092"/>
      <name val="Arial"/>
      <family val="2"/>
    </font>
    <font>
      <sz val="11"/>
      <color rgb="FF000000"/>
      <name val="Arial"/>
      <family val="2"/>
    </font>
    <font>
      <b/>
      <sz val="11"/>
      <color rgb="FF36609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E4BC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FFC00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36">
    <xf numFmtId="0" fontId="0" fillId="0" borderId="0" xfId="0"/>
    <xf numFmtId="10" fontId="3" fillId="0" borderId="0" xfId="0" applyNumberFormat="1" applyFont="1" applyAlignment="1">
      <alignment horizontal="right" vertical="center"/>
    </xf>
    <xf numFmtId="0" fontId="5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0" xfId="1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6" fontId="10" fillId="0" borderId="4" xfId="0" applyNumberFormat="1" applyFont="1" applyBorder="1" applyAlignment="1">
      <alignment vertical="center"/>
    </xf>
    <xf numFmtId="166" fontId="7" fillId="0" borderId="5" xfId="0" applyNumberFormat="1" applyFont="1" applyBorder="1" applyAlignment="1">
      <alignment vertical="center"/>
    </xf>
    <xf numFmtId="166" fontId="10" fillId="0" borderId="10" xfId="0" applyNumberFormat="1" applyFont="1" applyBorder="1" applyAlignment="1">
      <alignment vertical="center"/>
    </xf>
    <xf numFmtId="166" fontId="11" fillId="0" borderId="4" xfId="0" applyNumberFormat="1" applyFont="1" applyBorder="1" applyAlignment="1">
      <alignment vertical="center"/>
    </xf>
    <xf numFmtId="166" fontId="7" fillId="0" borderId="10" xfId="0" applyNumberFormat="1" applyFont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166" fontId="11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8" fillId="4" borderId="10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3" fontId="7" fillId="0" borderId="0" xfId="0" applyNumberFormat="1" applyFont="1" applyAlignment="1">
      <alignment horizontal="left" vertical="center"/>
    </xf>
    <xf numFmtId="10" fontId="10" fillId="0" borderId="0" xfId="0" applyNumberFormat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/>
    <xf numFmtId="0" fontId="7" fillId="0" borderId="4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166" fontId="7" fillId="0" borderId="5" xfId="0" applyNumberFormat="1" applyFont="1" applyBorder="1" applyAlignment="1">
      <alignment horizontal="right" vertical="center"/>
    </xf>
    <xf numFmtId="166" fontId="11" fillId="0" borderId="10" xfId="0" applyNumberFormat="1" applyFont="1" applyBorder="1" applyAlignment="1">
      <alignment horizontal="right" vertical="center"/>
    </xf>
    <xf numFmtId="0" fontId="7" fillId="0" borderId="4" xfId="1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 wrapText="1"/>
    </xf>
    <xf numFmtId="166" fontId="7" fillId="0" borderId="0" xfId="0" applyNumberFormat="1" applyFont="1" applyAlignment="1">
      <alignment vertical="center"/>
    </xf>
    <xf numFmtId="166" fontId="10" fillId="0" borderId="10" xfId="1" applyNumberFormat="1" applyFont="1" applyFill="1" applyBorder="1" applyAlignment="1">
      <alignment vertical="center"/>
    </xf>
    <xf numFmtId="166" fontId="10" fillId="0" borderId="10" xfId="1" applyNumberFormat="1" applyFont="1" applyFill="1" applyBorder="1" applyAlignment="1">
      <alignment horizontal="right" vertical="center"/>
    </xf>
    <xf numFmtId="166" fontId="11" fillId="0" borderId="10" xfId="1" applyNumberFormat="1" applyFont="1" applyFill="1" applyBorder="1" applyAlignment="1">
      <alignment vertical="center"/>
    </xf>
    <xf numFmtId="166" fontId="7" fillId="0" borderId="10" xfId="1" applyNumberFormat="1" applyFont="1" applyFill="1" applyBorder="1" applyAlignment="1">
      <alignment vertical="center"/>
    </xf>
    <xf numFmtId="0" fontId="8" fillId="0" borderId="7" xfId="1" applyFont="1" applyFill="1" applyBorder="1" applyAlignment="1">
      <alignment vertical="center"/>
    </xf>
    <xf numFmtId="3" fontId="8" fillId="4" borderId="11" xfId="1" applyNumberFormat="1" applyFont="1" applyFill="1" applyBorder="1" applyAlignment="1">
      <alignment vertical="center"/>
    </xf>
    <xf numFmtId="3" fontId="8" fillId="4" borderId="0" xfId="1" applyNumberFormat="1" applyFont="1" applyFill="1" applyBorder="1" applyAlignment="1">
      <alignment vertical="center"/>
    </xf>
    <xf numFmtId="0" fontId="7" fillId="0" borderId="7" xfId="1" applyFont="1" applyFill="1" applyBorder="1" applyAlignment="1">
      <alignment vertical="center"/>
    </xf>
    <xf numFmtId="166" fontId="11" fillId="0" borderId="6" xfId="0" applyNumberFormat="1" applyFont="1" applyBorder="1" applyAlignment="1">
      <alignment vertical="center"/>
    </xf>
    <xf numFmtId="166" fontId="7" fillId="0" borderId="8" xfId="0" applyNumberFormat="1" applyFont="1" applyBorder="1" applyAlignment="1">
      <alignment vertical="center"/>
    </xf>
    <xf numFmtId="166" fontId="7" fillId="0" borderId="11" xfId="1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66" fontId="7" fillId="0" borderId="3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166" fontId="11" fillId="0" borderId="1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3" fontId="8" fillId="4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7" fillId="9" borderId="0" xfId="0" applyFont="1" applyFill="1" applyAlignment="1">
      <alignment vertical="center"/>
    </xf>
    <xf numFmtId="0" fontId="1" fillId="9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166" fontId="14" fillId="0" borderId="4" xfId="0" applyNumberFormat="1" applyFont="1" applyBorder="1" applyAlignment="1">
      <alignment vertical="center"/>
    </xf>
    <xf numFmtId="166" fontId="14" fillId="0" borderId="5" xfId="0" applyNumberFormat="1" applyFont="1" applyBorder="1" applyAlignment="1">
      <alignment vertical="center"/>
    </xf>
    <xf numFmtId="0" fontId="7" fillId="10" borderId="0" xfId="1" applyFont="1" applyFill="1" applyBorder="1" applyAlignment="1">
      <alignment vertical="center"/>
    </xf>
    <xf numFmtId="0" fontId="13" fillId="10" borderId="0" xfId="1" applyFont="1" applyFill="1" applyBorder="1" applyAlignment="1">
      <alignment horizontal="left" vertical="center"/>
    </xf>
    <xf numFmtId="3" fontId="8" fillId="10" borderId="4" xfId="1" applyNumberFormat="1" applyFont="1" applyFill="1" applyBorder="1" applyAlignment="1">
      <alignment vertical="center"/>
    </xf>
    <xf numFmtId="3" fontId="8" fillId="10" borderId="5" xfId="1" applyNumberFormat="1" applyFont="1" applyFill="1" applyBorder="1" applyAlignment="1">
      <alignment vertical="center"/>
    </xf>
    <xf numFmtId="0" fontId="7" fillId="11" borderId="0" xfId="0" applyFont="1" applyFill="1" applyAlignment="1">
      <alignment vertical="center"/>
    </xf>
    <xf numFmtId="0" fontId="1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/>
    </xf>
    <xf numFmtId="0" fontId="7" fillId="12" borderId="0" xfId="0" applyFont="1" applyFill="1" applyAlignment="1">
      <alignment vertical="center"/>
    </xf>
    <xf numFmtId="0" fontId="1" fillId="12" borderId="0" xfId="0" applyFont="1" applyFill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4" fillId="0" borderId="4" xfId="1" applyFont="1" applyFill="1" applyBorder="1" applyAlignment="1">
      <alignment vertical="center"/>
    </xf>
    <xf numFmtId="0" fontId="14" fillId="0" borderId="5" xfId="1" applyFont="1" applyFill="1" applyBorder="1" applyAlignment="1">
      <alignment vertical="center"/>
    </xf>
    <xf numFmtId="0" fontId="7" fillId="13" borderId="0" xfId="1" applyFont="1" applyFill="1" applyBorder="1" applyAlignment="1">
      <alignment vertical="center"/>
    </xf>
    <xf numFmtId="0" fontId="1" fillId="13" borderId="0" xfId="0" applyFont="1" applyFill="1" applyAlignment="1">
      <alignment horizontal="left" vertical="center"/>
    </xf>
    <xf numFmtId="0" fontId="7" fillId="13" borderId="0" xfId="0" applyFont="1" applyFill="1" applyAlignment="1">
      <alignment vertical="center"/>
    </xf>
    <xf numFmtId="166" fontId="14" fillId="0" borderId="6" xfId="0" applyNumberFormat="1" applyFont="1" applyBorder="1" applyAlignment="1">
      <alignment vertical="center"/>
    </xf>
    <xf numFmtId="166" fontId="14" fillId="0" borderId="8" xfId="0" applyNumberFormat="1" applyFont="1" applyBorder="1" applyAlignment="1">
      <alignment vertical="center"/>
    </xf>
    <xf numFmtId="0" fontId="8" fillId="14" borderId="0" xfId="1" applyFont="1" applyFill="1" applyBorder="1" applyAlignment="1">
      <alignment vertical="center"/>
    </xf>
    <xf numFmtId="0" fontId="13" fillId="14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3" fontId="8" fillId="10" borderId="0" xfId="1" applyNumberFormat="1" applyFont="1" applyFill="1" applyBorder="1" applyAlignment="1">
      <alignment vertical="center"/>
    </xf>
    <xf numFmtId="0" fontId="7" fillId="15" borderId="0" xfId="0" applyFont="1" applyFill="1" applyAlignment="1">
      <alignment vertical="center"/>
    </xf>
    <xf numFmtId="0" fontId="1" fillId="15" borderId="0" xfId="0" applyFont="1" applyFill="1" applyAlignment="1">
      <alignment horizontal="left" vertical="center"/>
    </xf>
    <xf numFmtId="166" fontId="14" fillId="0" borderId="1" xfId="0" applyNumberFormat="1" applyFont="1" applyBorder="1" applyAlignment="1">
      <alignment vertical="center"/>
    </xf>
    <xf numFmtId="166" fontId="14" fillId="0" borderId="3" xfId="0" applyNumberFormat="1" applyFont="1" applyBorder="1" applyAlignment="1">
      <alignment vertical="center"/>
    </xf>
    <xf numFmtId="0" fontId="8" fillId="15" borderId="0" xfId="1" applyFont="1" applyFill="1" applyBorder="1" applyAlignment="1">
      <alignment vertical="center"/>
    </xf>
    <xf numFmtId="0" fontId="13" fillId="15" borderId="0" xfId="1" applyFont="1" applyFill="1" applyBorder="1" applyAlignment="1">
      <alignment horizontal="left" vertical="center"/>
    </xf>
    <xf numFmtId="3" fontId="8" fillId="10" borderId="6" xfId="1" applyNumberFormat="1" applyFont="1" applyFill="1" applyBorder="1" applyAlignment="1">
      <alignment vertical="center"/>
    </xf>
    <xf numFmtId="3" fontId="8" fillId="10" borderId="8" xfId="1" applyNumberFormat="1" applyFont="1" applyFill="1" applyBorder="1" applyAlignment="1">
      <alignment vertical="center"/>
    </xf>
    <xf numFmtId="0" fontId="7" fillId="16" borderId="0" xfId="0" applyFont="1" applyFill="1" applyAlignment="1">
      <alignment vertical="center"/>
    </xf>
    <xf numFmtId="0" fontId="1" fillId="16" borderId="0" xfId="0" applyFont="1" applyFill="1" applyAlignment="1">
      <alignment horizontal="left" vertical="center"/>
    </xf>
    <xf numFmtId="0" fontId="8" fillId="17" borderId="0" xfId="1" applyFont="1" applyFill="1" applyBorder="1" applyAlignment="1">
      <alignment vertical="center"/>
    </xf>
    <xf numFmtId="0" fontId="13" fillId="17" borderId="0" xfId="1" applyFont="1" applyFill="1" applyBorder="1" applyAlignment="1">
      <alignment horizontal="left" vertical="center"/>
    </xf>
    <xf numFmtId="0" fontId="7" fillId="18" borderId="0" xfId="0" applyFont="1" applyFill="1" applyAlignment="1">
      <alignment vertical="center"/>
    </xf>
    <xf numFmtId="0" fontId="1" fillId="18" borderId="0" xfId="0" applyFont="1" applyFill="1" applyAlignment="1">
      <alignment horizontal="left" vertical="center"/>
    </xf>
    <xf numFmtId="164" fontId="8" fillId="18" borderId="0" xfId="0" applyNumberFormat="1" applyFont="1" applyFill="1" applyAlignment="1">
      <alignment vertical="center"/>
    </xf>
    <xf numFmtId="3" fontId="8" fillId="10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top" wrapText="1"/>
    </xf>
    <xf numFmtId="166" fontId="9" fillId="0" borderId="1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7" borderId="0" xfId="0" applyFont="1" applyFill="1"/>
    <xf numFmtId="0" fontId="7" fillId="8" borderId="0" xfId="0" applyFont="1" applyFill="1"/>
    <xf numFmtId="0" fontId="7" fillId="6" borderId="0" xfId="0" applyFont="1" applyFill="1"/>
    <xf numFmtId="0" fontId="7" fillId="5" borderId="0" xfId="0" applyFont="1" applyFill="1"/>
    <xf numFmtId="0" fontId="7" fillId="7" borderId="0" xfId="0" applyFont="1" applyFill="1" applyAlignment="1">
      <alignment vertic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B4468-7D5A-424E-BA27-01331AF7B08C}">
  <dimension ref="A1:O101"/>
  <sheetViews>
    <sheetView tabSelected="1" topLeftCell="A81" zoomScaleNormal="100" workbookViewId="0">
      <selection activeCell="N98" sqref="N98"/>
    </sheetView>
  </sheetViews>
  <sheetFormatPr defaultColWidth="24" defaultRowHeight="14.25" x14ac:dyDescent="0.2"/>
  <cols>
    <col min="1" max="1" width="0.85546875" style="17" customWidth="1"/>
    <col min="2" max="2" width="5.5703125" style="57" customWidth="1"/>
    <col min="3" max="3" width="40.140625" style="17" customWidth="1"/>
    <col min="4" max="4" width="3.5703125" style="17" customWidth="1"/>
    <col min="5" max="5" width="11.42578125" style="17" customWidth="1"/>
    <col min="6" max="6" width="3.5703125" style="17" customWidth="1"/>
    <col min="7" max="7" width="11.42578125" style="17" customWidth="1"/>
    <col min="8" max="8" width="3.5703125" style="17" customWidth="1"/>
    <col min="9" max="9" width="11.42578125" style="17" customWidth="1"/>
    <col min="10" max="10" width="3.5703125" style="17" customWidth="1"/>
    <col min="11" max="11" width="11.42578125" style="17" customWidth="1"/>
    <col min="12" max="12" width="3.5703125" style="17" customWidth="1"/>
    <col min="13" max="13" width="11.42578125" style="17" customWidth="1"/>
    <col min="14" max="14" width="62" style="7" customWidth="1"/>
    <col min="15" max="16" width="9.140625" style="17" customWidth="1"/>
    <col min="17" max="16384" width="24" style="17"/>
  </cols>
  <sheetData>
    <row r="1" spans="1:15" ht="16.5" thickBot="1" x14ac:dyDescent="0.25">
      <c r="C1" s="11" t="s">
        <v>181</v>
      </c>
    </row>
    <row r="2" spans="1:15" s="18" customFormat="1" ht="25.5" customHeight="1" x14ac:dyDescent="0.25">
      <c r="B2" s="80" t="s">
        <v>31</v>
      </c>
      <c r="C2" s="2" t="s">
        <v>237</v>
      </c>
      <c r="E2" s="127" t="s">
        <v>44</v>
      </c>
      <c r="F2" s="128"/>
      <c r="G2" s="129"/>
      <c r="I2" s="127" t="s">
        <v>53</v>
      </c>
      <c r="J2" s="128"/>
      <c r="K2" s="129"/>
      <c r="M2" s="20" t="s">
        <v>144</v>
      </c>
      <c r="N2" s="12"/>
    </row>
    <row r="3" spans="1:15" s="18" customFormat="1" ht="9.75" customHeight="1" x14ac:dyDescent="0.2">
      <c r="B3" s="80"/>
      <c r="E3" s="21"/>
      <c r="G3" s="22"/>
      <c r="I3" s="21"/>
      <c r="K3" s="22"/>
      <c r="M3" s="23"/>
      <c r="N3" s="12"/>
    </row>
    <row r="4" spans="1:15" s="18" customFormat="1" ht="38.25" x14ac:dyDescent="0.25">
      <c r="B4" s="80"/>
      <c r="C4" s="45" t="s">
        <v>63</v>
      </c>
      <c r="E4" s="3" t="s">
        <v>120</v>
      </c>
      <c r="F4" s="5"/>
      <c r="G4" s="4" t="s">
        <v>121</v>
      </c>
      <c r="H4" s="9"/>
      <c r="I4" s="3" t="s">
        <v>120</v>
      </c>
      <c r="J4" s="9"/>
      <c r="K4" s="13" t="s">
        <v>162</v>
      </c>
      <c r="L4" s="9"/>
      <c r="M4" s="6" t="s">
        <v>126</v>
      </c>
      <c r="N4" s="12"/>
    </row>
    <row r="5" spans="1:15" ht="15" x14ac:dyDescent="0.2">
      <c r="C5" s="18" t="s">
        <v>64</v>
      </c>
      <c r="E5" s="24"/>
      <c r="G5" s="25"/>
      <c r="I5" s="24"/>
      <c r="K5" s="25"/>
      <c r="M5" s="26"/>
    </row>
    <row r="6" spans="1:15" x14ac:dyDescent="0.2">
      <c r="A6" s="81"/>
      <c r="B6" s="82">
        <v>1101</v>
      </c>
      <c r="C6" s="81" t="s">
        <v>65</v>
      </c>
      <c r="D6" s="83"/>
      <c r="E6" s="84">
        <v>182000</v>
      </c>
      <c r="F6" s="19"/>
      <c r="G6" s="85">
        <v>167808</v>
      </c>
      <c r="H6" s="19"/>
      <c r="I6" s="27">
        <v>231225.32</v>
      </c>
      <c r="J6" s="19"/>
      <c r="K6" s="28">
        <v>180940</v>
      </c>
      <c r="L6" s="19"/>
      <c r="M6" s="29">
        <v>284975</v>
      </c>
      <c r="N6" s="7" t="s">
        <v>231</v>
      </c>
      <c r="O6" s="59"/>
    </row>
    <row r="7" spans="1:15" ht="15" x14ac:dyDescent="0.2">
      <c r="A7" s="81"/>
      <c r="B7" s="82">
        <v>1102</v>
      </c>
      <c r="C7" s="81" t="s">
        <v>66</v>
      </c>
      <c r="E7" s="84">
        <v>2000</v>
      </c>
      <c r="G7" s="85">
        <v>0</v>
      </c>
      <c r="I7" s="30">
        <v>0</v>
      </c>
      <c r="K7" s="28">
        <v>0</v>
      </c>
      <c r="M7" s="31">
        <v>0</v>
      </c>
      <c r="N7" s="7" t="s">
        <v>67</v>
      </c>
    </row>
    <row r="8" spans="1:15" x14ac:dyDescent="0.2">
      <c r="A8" s="81"/>
      <c r="B8" s="82">
        <v>1109</v>
      </c>
      <c r="C8" s="81" t="s">
        <v>68</v>
      </c>
      <c r="D8" s="83"/>
      <c r="E8" s="84">
        <v>400</v>
      </c>
      <c r="G8" s="85">
        <v>240</v>
      </c>
      <c r="I8" s="32">
        <v>400</v>
      </c>
      <c r="K8" s="28">
        <v>0</v>
      </c>
      <c r="M8" s="31">
        <v>400</v>
      </c>
    </row>
    <row r="9" spans="1:15" x14ac:dyDescent="0.2">
      <c r="A9" s="81"/>
      <c r="B9" s="82" t="s">
        <v>134</v>
      </c>
      <c r="C9" s="81" t="s">
        <v>182</v>
      </c>
      <c r="D9" s="83"/>
      <c r="E9" s="84"/>
      <c r="G9" s="85"/>
      <c r="I9" s="32"/>
      <c r="K9" s="28"/>
      <c r="M9" s="29">
        <v>5000</v>
      </c>
      <c r="N9" s="7" t="s">
        <v>239</v>
      </c>
    </row>
    <row r="10" spans="1:15" ht="15" x14ac:dyDescent="0.2">
      <c r="A10" s="81"/>
      <c r="B10" s="82">
        <v>1110</v>
      </c>
      <c r="C10" s="81" t="s">
        <v>183</v>
      </c>
      <c r="D10" s="83"/>
      <c r="E10" s="84">
        <v>2000</v>
      </c>
      <c r="G10" s="85">
        <v>668</v>
      </c>
      <c r="I10" s="30">
        <v>1500</v>
      </c>
      <c r="K10" s="28">
        <v>2954</v>
      </c>
      <c r="M10" s="29">
        <v>1770</v>
      </c>
      <c r="N10" s="7" t="s">
        <v>230</v>
      </c>
    </row>
    <row r="11" spans="1:15" s="42" customFormat="1" ht="15" x14ac:dyDescent="0.2">
      <c r="A11" s="86"/>
      <c r="B11" s="87"/>
      <c r="C11" s="86"/>
      <c r="E11" s="88">
        <f>SUM(E6:E10)</f>
        <v>186400</v>
      </c>
      <c r="G11" s="89">
        <f>SUM(G6:G10)</f>
        <v>168716</v>
      </c>
      <c r="I11" s="88">
        <f>SUM(I6:I10)</f>
        <v>233125.32</v>
      </c>
      <c r="K11" s="89">
        <f>SUM(K6:K10)</f>
        <v>183894</v>
      </c>
      <c r="M11" s="35">
        <f>SUM(M6:M10)</f>
        <v>292145</v>
      </c>
      <c r="N11" s="15"/>
    </row>
    <row r="12" spans="1:15" ht="15" x14ac:dyDescent="0.2">
      <c r="C12" s="18" t="s">
        <v>69</v>
      </c>
      <c r="E12" s="24"/>
      <c r="G12" s="25"/>
      <c r="I12" s="24"/>
      <c r="K12" s="25"/>
      <c r="M12" s="26"/>
    </row>
    <row r="13" spans="1:15" x14ac:dyDescent="0.2">
      <c r="A13" s="90"/>
      <c r="B13" s="91">
        <v>1116</v>
      </c>
      <c r="C13" s="90" t="s">
        <v>70</v>
      </c>
      <c r="E13" s="84">
        <v>1000</v>
      </c>
      <c r="G13" s="85">
        <v>881</v>
      </c>
      <c r="I13" s="27">
        <v>1200</v>
      </c>
      <c r="K13" s="28">
        <v>1343</v>
      </c>
      <c r="M13" s="31">
        <v>1200</v>
      </c>
    </row>
    <row r="14" spans="1:15" x14ac:dyDescent="0.2">
      <c r="A14" s="90"/>
      <c r="B14" s="91">
        <v>1121</v>
      </c>
      <c r="C14" s="131" t="s">
        <v>71</v>
      </c>
      <c r="E14" s="84">
        <v>800</v>
      </c>
      <c r="G14" s="85">
        <v>1317</v>
      </c>
      <c r="I14" s="32">
        <v>800</v>
      </c>
      <c r="K14" s="28">
        <v>759</v>
      </c>
      <c r="M14" s="31">
        <v>800</v>
      </c>
    </row>
    <row r="15" spans="1:15" ht="16.5" customHeight="1" x14ac:dyDescent="0.2">
      <c r="A15" s="90"/>
      <c r="B15" s="91">
        <v>1125</v>
      </c>
      <c r="C15" s="135" t="s">
        <v>72</v>
      </c>
      <c r="E15" s="84">
        <v>1500</v>
      </c>
      <c r="G15" s="85">
        <v>911</v>
      </c>
      <c r="I15" s="30">
        <v>1000</v>
      </c>
      <c r="K15" s="28">
        <v>852</v>
      </c>
      <c r="M15" s="31">
        <v>1000</v>
      </c>
      <c r="N15" s="7" t="s">
        <v>229</v>
      </c>
    </row>
    <row r="16" spans="1:15" ht="15" x14ac:dyDescent="0.2">
      <c r="A16" s="90"/>
      <c r="B16" s="91">
        <v>1122</v>
      </c>
      <c r="C16" s="131" t="s">
        <v>73</v>
      </c>
      <c r="D16" s="83"/>
      <c r="E16" s="84">
        <v>2000</v>
      </c>
      <c r="G16" s="85">
        <v>1721</v>
      </c>
      <c r="I16" s="30">
        <v>1200</v>
      </c>
      <c r="K16" s="28">
        <v>760</v>
      </c>
      <c r="M16" s="31">
        <v>1200</v>
      </c>
      <c r="N16" s="7" t="s">
        <v>228</v>
      </c>
    </row>
    <row r="17" spans="1:14" ht="12.75" customHeight="1" x14ac:dyDescent="0.2">
      <c r="A17" s="90"/>
      <c r="B17" s="91">
        <v>1128</v>
      </c>
      <c r="C17" s="131" t="s">
        <v>74</v>
      </c>
      <c r="E17" s="84">
        <v>7000</v>
      </c>
      <c r="G17" s="85">
        <v>4718</v>
      </c>
      <c r="I17" s="30">
        <v>5000</v>
      </c>
      <c r="K17" s="28">
        <v>3100</v>
      </c>
      <c r="M17" s="33">
        <v>3500</v>
      </c>
      <c r="N17" s="7" t="s">
        <v>227</v>
      </c>
    </row>
    <row r="18" spans="1:14" ht="15" x14ac:dyDescent="0.2">
      <c r="A18" s="90"/>
      <c r="B18" s="91">
        <v>1124</v>
      </c>
      <c r="C18" s="131" t="s">
        <v>75</v>
      </c>
      <c r="D18" s="83"/>
      <c r="E18" s="84">
        <v>600</v>
      </c>
      <c r="G18" s="85">
        <v>20</v>
      </c>
      <c r="I18" s="30">
        <v>200</v>
      </c>
      <c r="K18" s="28">
        <v>85</v>
      </c>
      <c r="M18" s="31">
        <v>200</v>
      </c>
    </row>
    <row r="19" spans="1:14" ht="15" x14ac:dyDescent="0.2">
      <c r="A19" s="90"/>
      <c r="B19" s="91">
        <v>1155</v>
      </c>
      <c r="C19" s="131" t="s">
        <v>191</v>
      </c>
      <c r="E19" s="84">
        <v>3000</v>
      </c>
      <c r="G19" s="85">
        <v>2070</v>
      </c>
      <c r="I19" s="30">
        <v>2000</v>
      </c>
      <c r="K19" s="28">
        <v>2139</v>
      </c>
      <c r="M19" s="31">
        <v>2000</v>
      </c>
      <c r="N19" s="7" t="s">
        <v>133</v>
      </c>
    </row>
    <row r="20" spans="1:14" ht="15" x14ac:dyDescent="0.2">
      <c r="A20" s="90"/>
      <c r="B20" s="91">
        <v>1127</v>
      </c>
      <c r="C20" s="131" t="s">
        <v>118</v>
      </c>
      <c r="E20" s="84">
        <v>18000</v>
      </c>
      <c r="G20" s="85">
        <v>10564</v>
      </c>
      <c r="I20" s="30">
        <v>0</v>
      </c>
      <c r="K20" s="28">
        <v>0</v>
      </c>
      <c r="M20" s="31">
        <v>0</v>
      </c>
    </row>
    <row r="21" spans="1:14" s="34" customFormat="1" ht="15" x14ac:dyDescent="0.2">
      <c r="A21" s="92"/>
      <c r="B21" s="91">
        <v>1129</v>
      </c>
      <c r="C21" s="131" t="s">
        <v>76</v>
      </c>
      <c r="E21" s="46"/>
      <c r="F21" s="47"/>
      <c r="G21" s="48"/>
      <c r="H21" s="47"/>
      <c r="I21" s="49">
        <v>20000</v>
      </c>
      <c r="J21" s="47"/>
      <c r="K21" s="50">
        <v>10408</v>
      </c>
      <c r="L21" s="47"/>
      <c r="M21" s="51">
        <v>10000</v>
      </c>
      <c r="N21" s="8" t="s">
        <v>226</v>
      </c>
    </row>
    <row r="22" spans="1:14" s="42" customFormat="1" ht="15" x14ac:dyDescent="0.2">
      <c r="A22" s="86"/>
      <c r="B22" s="87"/>
      <c r="C22" s="86"/>
      <c r="E22" s="88">
        <f>SUM(E13:E20)</f>
        <v>33900</v>
      </c>
      <c r="G22" s="89">
        <f>SUM(G13:G20)</f>
        <v>22202</v>
      </c>
      <c r="I22" s="88">
        <f>SUM(I13:I21)</f>
        <v>31400</v>
      </c>
      <c r="K22" s="89">
        <f>SUM(K13:K21)</f>
        <v>19446</v>
      </c>
      <c r="M22" s="35">
        <f>SUM(M13:M21)</f>
        <v>19900</v>
      </c>
      <c r="N22" s="15"/>
    </row>
    <row r="23" spans="1:14" ht="15" x14ac:dyDescent="0.25">
      <c r="C23" s="45" t="s">
        <v>77</v>
      </c>
      <c r="E23" s="24"/>
      <c r="G23" s="25"/>
      <c r="I23" s="24"/>
      <c r="K23" s="25"/>
      <c r="M23" s="26"/>
    </row>
    <row r="24" spans="1:14" ht="15" x14ac:dyDescent="0.2">
      <c r="A24" s="93"/>
      <c r="B24" s="94">
        <v>1160</v>
      </c>
      <c r="C24" s="132" t="s">
        <v>78</v>
      </c>
      <c r="D24" s="83"/>
      <c r="E24" s="84">
        <v>4000</v>
      </c>
      <c r="G24" s="85">
        <v>0</v>
      </c>
      <c r="I24" s="30">
        <v>2000</v>
      </c>
      <c r="K24" s="28">
        <v>0</v>
      </c>
      <c r="M24" s="31">
        <v>2000</v>
      </c>
    </row>
    <row r="25" spans="1:14" x14ac:dyDescent="0.2">
      <c r="A25" s="93"/>
      <c r="B25" s="94">
        <v>1156</v>
      </c>
      <c r="C25" s="132" t="s">
        <v>79</v>
      </c>
      <c r="E25" s="84">
        <v>400</v>
      </c>
      <c r="G25" s="85">
        <v>374</v>
      </c>
      <c r="I25" s="32">
        <v>400</v>
      </c>
      <c r="K25" s="28">
        <v>300</v>
      </c>
      <c r="M25" s="31">
        <v>400</v>
      </c>
    </row>
    <row r="26" spans="1:14" ht="15" x14ac:dyDescent="0.2">
      <c r="A26" s="93"/>
      <c r="B26" s="94">
        <v>1157</v>
      </c>
      <c r="C26" s="132" t="s">
        <v>80</v>
      </c>
      <c r="E26" s="84">
        <v>7000</v>
      </c>
      <c r="G26" s="85">
        <v>4051</v>
      </c>
      <c r="I26" s="30">
        <v>5000</v>
      </c>
      <c r="K26" s="28">
        <v>2293</v>
      </c>
      <c r="M26" s="31">
        <v>5000</v>
      </c>
    </row>
    <row r="27" spans="1:14" ht="15" x14ac:dyDescent="0.2">
      <c r="A27" s="93"/>
      <c r="B27" s="94">
        <v>1130</v>
      </c>
      <c r="C27" s="132" t="s">
        <v>81</v>
      </c>
      <c r="E27" s="84">
        <v>1500</v>
      </c>
      <c r="G27" s="85">
        <v>225</v>
      </c>
      <c r="I27" s="30">
        <v>1000</v>
      </c>
      <c r="K27" s="28">
        <v>388</v>
      </c>
      <c r="M27" s="31">
        <v>1000</v>
      </c>
    </row>
    <row r="28" spans="1:14" x14ac:dyDescent="0.2">
      <c r="A28" s="93"/>
      <c r="B28" s="94">
        <v>1161</v>
      </c>
      <c r="C28" s="132" t="s">
        <v>82</v>
      </c>
      <c r="E28" s="84">
        <v>5000</v>
      </c>
      <c r="G28" s="85">
        <v>4154</v>
      </c>
      <c r="I28" s="32">
        <v>5000</v>
      </c>
      <c r="K28" s="28">
        <v>1884</v>
      </c>
      <c r="M28" s="31">
        <v>5000</v>
      </c>
    </row>
    <row r="29" spans="1:14" x14ac:dyDescent="0.2">
      <c r="A29" s="93"/>
      <c r="B29" s="94">
        <v>1126</v>
      </c>
      <c r="C29" s="132" t="s">
        <v>83</v>
      </c>
      <c r="E29" s="84">
        <v>12500</v>
      </c>
      <c r="G29" s="85">
        <v>14241</v>
      </c>
      <c r="I29" s="27">
        <v>15000</v>
      </c>
      <c r="K29" s="28">
        <v>14894</v>
      </c>
      <c r="M29" s="31">
        <v>15000</v>
      </c>
      <c r="N29" s="7" t="s">
        <v>225</v>
      </c>
    </row>
    <row r="30" spans="1:14" s="42" customFormat="1" ht="15" x14ac:dyDescent="0.2">
      <c r="A30" s="86"/>
      <c r="B30" s="87"/>
      <c r="C30" s="86"/>
      <c r="E30" s="88">
        <f>SUM(E24:E29)</f>
        <v>30400</v>
      </c>
      <c r="G30" s="89">
        <f>SUM(G24:G29)</f>
        <v>23045</v>
      </c>
      <c r="I30" s="88">
        <f>SUM(I24:I29)</f>
        <v>28400</v>
      </c>
      <c r="K30" s="89">
        <f>SUM(K24:K29)</f>
        <v>19759</v>
      </c>
      <c r="M30" s="35">
        <f>SUM(M24:M29)</f>
        <v>28400</v>
      </c>
      <c r="N30" s="15"/>
    </row>
    <row r="31" spans="1:14" s="42" customFormat="1" ht="18.75" customHeight="1" x14ac:dyDescent="0.25">
      <c r="B31" s="95"/>
      <c r="C31" s="45" t="s">
        <v>84</v>
      </c>
      <c r="E31" s="52"/>
      <c r="G31" s="53"/>
      <c r="I31" s="52"/>
      <c r="K31" s="53"/>
      <c r="M31" s="54"/>
      <c r="N31" s="15"/>
    </row>
    <row r="32" spans="1:14" x14ac:dyDescent="0.2">
      <c r="A32" s="81"/>
      <c r="B32" s="82">
        <v>1210</v>
      </c>
      <c r="C32" s="133" t="s">
        <v>85</v>
      </c>
      <c r="D32" s="83"/>
      <c r="E32" s="84">
        <v>3000</v>
      </c>
      <c r="G32" s="85">
        <v>2431</v>
      </c>
      <c r="I32" s="32">
        <v>3000</v>
      </c>
      <c r="K32" s="28">
        <v>357</v>
      </c>
      <c r="M32" s="31">
        <v>3000</v>
      </c>
      <c r="N32" s="7" t="s">
        <v>224</v>
      </c>
    </row>
    <row r="33" spans="1:14" ht="15" customHeight="1" x14ac:dyDescent="0.2">
      <c r="A33" s="81"/>
      <c r="B33" s="82">
        <v>1111</v>
      </c>
      <c r="C33" s="133" t="s">
        <v>86</v>
      </c>
      <c r="E33" s="84">
        <v>5000</v>
      </c>
      <c r="G33" s="85">
        <v>3892</v>
      </c>
      <c r="I33" s="32">
        <v>5000</v>
      </c>
      <c r="K33" s="28">
        <v>3617</v>
      </c>
      <c r="M33" s="31">
        <v>5000</v>
      </c>
      <c r="N33" s="7" t="s">
        <v>223</v>
      </c>
    </row>
    <row r="34" spans="1:14" x14ac:dyDescent="0.2">
      <c r="A34" s="81"/>
      <c r="B34" s="82">
        <v>1208</v>
      </c>
      <c r="C34" s="133" t="s">
        <v>87</v>
      </c>
      <c r="E34" s="84">
        <v>2000</v>
      </c>
      <c r="G34" s="85">
        <v>80</v>
      </c>
      <c r="I34" s="32">
        <v>2000</v>
      </c>
      <c r="K34" s="28">
        <v>378</v>
      </c>
      <c r="M34" s="31">
        <v>2000</v>
      </c>
    </row>
    <row r="35" spans="1:14" ht="15" customHeight="1" x14ac:dyDescent="0.2">
      <c r="A35" s="81"/>
      <c r="B35" s="82">
        <v>1209</v>
      </c>
      <c r="C35" s="133" t="s">
        <v>88</v>
      </c>
      <c r="E35" s="84">
        <v>300</v>
      </c>
      <c r="G35" s="85">
        <v>60</v>
      </c>
      <c r="I35" s="32">
        <v>300</v>
      </c>
      <c r="K35" s="28">
        <v>589</v>
      </c>
      <c r="M35" s="29">
        <v>2800</v>
      </c>
      <c r="N35" s="7" t="s">
        <v>222</v>
      </c>
    </row>
    <row r="36" spans="1:14" x14ac:dyDescent="0.2">
      <c r="A36" s="81"/>
      <c r="B36" s="82">
        <v>1220</v>
      </c>
      <c r="C36" s="133" t="s">
        <v>89</v>
      </c>
      <c r="E36" s="84">
        <v>2500</v>
      </c>
      <c r="G36" s="85">
        <v>2236</v>
      </c>
      <c r="I36" s="32">
        <v>2500</v>
      </c>
      <c r="K36" s="28">
        <v>2446</v>
      </c>
      <c r="M36" s="31">
        <v>2500</v>
      </c>
      <c r="N36" s="7" t="s">
        <v>220</v>
      </c>
    </row>
    <row r="37" spans="1:14" ht="15" x14ac:dyDescent="0.2">
      <c r="A37" s="81"/>
      <c r="B37" s="82">
        <v>1225</v>
      </c>
      <c r="C37" s="133" t="s">
        <v>90</v>
      </c>
      <c r="E37" s="84">
        <v>1500</v>
      </c>
      <c r="G37" s="85">
        <v>397</v>
      </c>
      <c r="I37" s="30">
        <v>1000</v>
      </c>
      <c r="K37" s="28">
        <v>2096</v>
      </c>
      <c r="M37" s="31">
        <v>1000</v>
      </c>
      <c r="N37" s="15"/>
    </row>
    <row r="38" spans="1:14" s="42" customFormat="1" ht="15" x14ac:dyDescent="0.2">
      <c r="A38" s="86"/>
      <c r="B38" s="87"/>
      <c r="C38" s="86"/>
      <c r="E38" s="88">
        <f>SUM(E32:E37)</f>
        <v>14300</v>
      </c>
      <c r="G38" s="89">
        <f>SUM(G32:G37)</f>
        <v>9096</v>
      </c>
      <c r="I38" s="88">
        <f>SUM(I32:I37)</f>
        <v>13800</v>
      </c>
      <c r="K38" s="89">
        <f>SUM(K32:K37)</f>
        <v>9483</v>
      </c>
      <c r="M38" s="35">
        <f>SUM(M32:M37)</f>
        <v>16300</v>
      </c>
      <c r="N38" s="43"/>
    </row>
    <row r="39" spans="1:14" s="42" customFormat="1" ht="15" x14ac:dyDescent="0.25">
      <c r="A39" s="17"/>
      <c r="B39" s="57"/>
      <c r="C39" s="45" t="s">
        <v>91</v>
      </c>
      <c r="E39" s="52"/>
      <c r="G39" s="53"/>
      <c r="I39" s="52"/>
      <c r="K39" s="53"/>
      <c r="M39" s="54"/>
      <c r="N39" s="15"/>
    </row>
    <row r="40" spans="1:14" s="42" customFormat="1" ht="16.5" customHeight="1" x14ac:dyDescent="0.2">
      <c r="A40" s="90"/>
      <c r="B40" s="91">
        <v>1939</v>
      </c>
      <c r="C40" s="131" t="s">
        <v>92</v>
      </c>
      <c r="E40" s="84">
        <v>6000</v>
      </c>
      <c r="G40" s="85">
        <v>6612</v>
      </c>
      <c r="I40" s="32">
        <v>6000</v>
      </c>
      <c r="K40" s="28">
        <v>5762</v>
      </c>
      <c r="M40" s="31">
        <v>6000</v>
      </c>
      <c r="N40" s="15"/>
    </row>
    <row r="41" spans="1:14" x14ac:dyDescent="0.2">
      <c r="A41" s="90"/>
      <c r="B41" s="91">
        <v>1947</v>
      </c>
      <c r="C41" s="131" t="s">
        <v>93</v>
      </c>
      <c r="E41" s="84">
        <v>25000</v>
      </c>
      <c r="G41" s="85">
        <v>16176</v>
      </c>
      <c r="I41" s="32">
        <v>25000</v>
      </c>
      <c r="K41" s="28">
        <v>15626</v>
      </c>
      <c r="M41" s="60">
        <v>26000</v>
      </c>
      <c r="N41" s="7" t="s">
        <v>219</v>
      </c>
    </row>
    <row r="42" spans="1:14" x14ac:dyDescent="0.2">
      <c r="A42" s="90"/>
      <c r="B42" s="91">
        <v>1535</v>
      </c>
      <c r="C42" s="131" t="s">
        <v>94</v>
      </c>
      <c r="E42" s="84">
        <v>55000</v>
      </c>
      <c r="G42" s="85">
        <v>48951</v>
      </c>
      <c r="I42" s="27">
        <v>65000</v>
      </c>
      <c r="K42" s="28">
        <v>71212</v>
      </c>
      <c r="M42" s="31">
        <v>65000</v>
      </c>
    </row>
    <row r="43" spans="1:14" ht="15" x14ac:dyDescent="0.2">
      <c r="A43" s="90"/>
      <c r="B43" s="91">
        <v>1944</v>
      </c>
      <c r="C43" s="131" t="s">
        <v>95</v>
      </c>
      <c r="D43" s="36"/>
      <c r="E43" s="84">
        <v>35000</v>
      </c>
      <c r="G43" s="85">
        <v>3590</v>
      </c>
      <c r="I43" s="30">
        <v>30000</v>
      </c>
      <c r="K43" s="28">
        <v>23817</v>
      </c>
      <c r="M43" s="63">
        <v>30000</v>
      </c>
      <c r="N43" s="15"/>
    </row>
    <row r="44" spans="1:14" x14ac:dyDescent="0.2">
      <c r="A44" s="90"/>
      <c r="B44" s="91">
        <v>1765</v>
      </c>
      <c r="C44" s="131" t="s">
        <v>96</v>
      </c>
      <c r="E44" s="84">
        <v>5000</v>
      </c>
      <c r="G44" s="85">
        <v>20563</v>
      </c>
      <c r="I44" s="32">
        <v>5000</v>
      </c>
      <c r="K44" s="28">
        <v>495</v>
      </c>
      <c r="M44" s="31">
        <v>5000</v>
      </c>
    </row>
    <row r="45" spans="1:14" x14ac:dyDescent="0.2">
      <c r="A45" s="90"/>
      <c r="B45" s="91">
        <v>1937</v>
      </c>
      <c r="C45" s="131" t="s">
        <v>97</v>
      </c>
      <c r="D45" s="83"/>
      <c r="E45" s="84">
        <v>10000</v>
      </c>
      <c r="G45" s="85">
        <v>10716</v>
      </c>
      <c r="I45" s="27">
        <v>12000</v>
      </c>
      <c r="K45" s="28">
        <v>13580</v>
      </c>
      <c r="M45" s="60">
        <v>18000</v>
      </c>
      <c r="N45" s="7" t="s">
        <v>219</v>
      </c>
    </row>
    <row r="46" spans="1:14" ht="15" x14ac:dyDescent="0.2">
      <c r="A46" s="90"/>
      <c r="B46" s="91">
        <v>1935</v>
      </c>
      <c r="C46" s="131" t="s">
        <v>98</v>
      </c>
      <c r="E46" s="84">
        <v>8000</v>
      </c>
      <c r="G46" s="85">
        <v>6892</v>
      </c>
      <c r="I46" s="30">
        <v>5000</v>
      </c>
      <c r="K46" s="28">
        <v>680</v>
      </c>
      <c r="M46" s="31">
        <v>5000</v>
      </c>
    </row>
    <row r="47" spans="1:14" x14ac:dyDescent="0.2">
      <c r="A47" s="90"/>
      <c r="B47" s="91">
        <v>1936</v>
      </c>
      <c r="C47" s="131" t="s">
        <v>99</v>
      </c>
      <c r="E47" s="84">
        <v>40000</v>
      </c>
      <c r="G47" s="85">
        <v>36816</v>
      </c>
      <c r="I47" s="32">
        <v>40000</v>
      </c>
      <c r="K47" s="28">
        <v>18070</v>
      </c>
      <c r="M47" s="31">
        <v>40000</v>
      </c>
    </row>
    <row r="48" spans="1:14" x14ac:dyDescent="0.2">
      <c r="A48" s="90"/>
      <c r="B48" s="91">
        <v>1930</v>
      </c>
      <c r="C48" s="131" t="s">
        <v>100</v>
      </c>
      <c r="E48" s="84">
        <v>3000</v>
      </c>
      <c r="G48" s="85">
        <v>1295</v>
      </c>
      <c r="I48" s="32">
        <v>3000</v>
      </c>
      <c r="K48" s="28">
        <v>321</v>
      </c>
      <c r="M48" s="31">
        <v>3000</v>
      </c>
    </row>
    <row r="49" spans="1:14" ht="15" x14ac:dyDescent="0.2">
      <c r="A49" s="90"/>
      <c r="B49" s="91">
        <v>1956</v>
      </c>
      <c r="C49" s="90" t="s">
        <v>184</v>
      </c>
      <c r="E49" s="84">
        <v>3000</v>
      </c>
      <c r="G49" s="85">
        <v>0</v>
      </c>
      <c r="I49" s="32">
        <v>3000</v>
      </c>
      <c r="K49" s="28">
        <v>1232</v>
      </c>
      <c r="M49" s="62">
        <v>2000</v>
      </c>
    </row>
    <row r="50" spans="1:14" x14ac:dyDescent="0.2">
      <c r="A50" s="90"/>
      <c r="B50" s="91" t="s">
        <v>134</v>
      </c>
      <c r="C50" s="90" t="s">
        <v>185</v>
      </c>
      <c r="E50" s="84"/>
      <c r="G50" s="85"/>
      <c r="I50" s="32"/>
      <c r="K50" s="28"/>
      <c r="M50" s="60">
        <v>1500</v>
      </c>
      <c r="N50" s="7" t="s">
        <v>218</v>
      </c>
    </row>
    <row r="51" spans="1:14" x14ac:dyDescent="0.2">
      <c r="A51" s="90"/>
      <c r="B51" s="91">
        <v>1957</v>
      </c>
      <c r="C51" s="90" t="s">
        <v>101</v>
      </c>
      <c r="E51" s="84"/>
      <c r="G51" s="85"/>
      <c r="I51" s="27">
        <v>700</v>
      </c>
      <c r="K51" s="28">
        <v>1575</v>
      </c>
      <c r="M51" s="29">
        <v>1200</v>
      </c>
      <c r="N51" s="7" t="s">
        <v>217</v>
      </c>
    </row>
    <row r="52" spans="1:14" ht="17.25" customHeight="1" x14ac:dyDescent="0.2">
      <c r="A52" s="90"/>
      <c r="B52" s="91">
        <v>1958</v>
      </c>
      <c r="C52" s="90" t="s">
        <v>186</v>
      </c>
      <c r="E52" s="84"/>
      <c r="G52" s="85"/>
      <c r="I52" s="27">
        <v>26500</v>
      </c>
      <c r="K52" s="28">
        <v>13600</v>
      </c>
      <c r="M52" s="60">
        <v>87500</v>
      </c>
      <c r="N52" s="7" t="s">
        <v>210</v>
      </c>
    </row>
    <row r="53" spans="1:14" ht="15" x14ac:dyDescent="0.2">
      <c r="A53" s="90"/>
      <c r="B53" s="91">
        <v>1532</v>
      </c>
      <c r="C53" s="90" t="s">
        <v>187</v>
      </c>
      <c r="E53" s="84">
        <v>55000</v>
      </c>
      <c r="F53" s="37"/>
      <c r="G53" s="85">
        <v>53475</v>
      </c>
      <c r="H53" s="37"/>
      <c r="I53" s="30">
        <v>30000</v>
      </c>
      <c r="J53" s="37"/>
      <c r="K53" s="28">
        <v>26499</v>
      </c>
      <c r="L53" s="37"/>
      <c r="M53" s="62">
        <v>15000</v>
      </c>
      <c r="N53" s="7" t="s">
        <v>215</v>
      </c>
    </row>
    <row r="54" spans="1:14" s="42" customFormat="1" ht="23.45" customHeight="1" x14ac:dyDescent="0.2">
      <c r="A54" s="90"/>
      <c r="B54" s="91">
        <v>1540</v>
      </c>
      <c r="C54" s="90" t="s">
        <v>188</v>
      </c>
      <c r="D54" s="17"/>
      <c r="E54" s="84"/>
      <c r="F54" s="37"/>
      <c r="G54" s="85">
        <v>93</v>
      </c>
      <c r="H54" s="37"/>
      <c r="I54" s="30"/>
      <c r="J54" s="37"/>
      <c r="K54" s="28">
        <v>2041</v>
      </c>
      <c r="L54" s="37"/>
      <c r="M54" s="29">
        <v>2500</v>
      </c>
      <c r="N54" s="15" t="s">
        <v>216</v>
      </c>
    </row>
    <row r="55" spans="1:14" s="42" customFormat="1" ht="15" x14ac:dyDescent="0.2">
      <c r="A55" s="90"/>
      <c r="B55" s="91">
        <v>1541</v>
      </c>
      <c r="C55" s="90" t="s">
        <v>189</v>
      </c>
      <c r="D55" s="17"/>
      <c r="E55" s="84"/>
      <c r="F55" s="37"/>
      <c r="G55" s="85"/>
      <c r="H55" s="37"/>
      <c r="I55" s="30"/>
      <c r="J55" s="37"/>
      <c r="K55" s="28">
        <v>240</v>
      </c>
      <c r="L55" s="37"/>
      <c r="M55" s="29">
        <v>400</v>
      </c>
      <c r="N55" s="15" t="s">
        <v>209</v>
      </c>
    </row>
    <row r="56" spans="1:14" s="42" customFormat="1" ht="15" x14ac:dyDescent="0.2">
      <c r="A56" s="90"/>
      <c r="B56" s="91" t="s">
        <v>134</v>
      </c>
      <c r="C56" s="90" t="s">
        <v>190</v>
      </c>
      <c r="D56" s="17"/>
      <c r="E56" s="84"/>
      <c r="F56" s="37"/>
      <c r="G56" s="85"/>
      <c r="H56" s="37"/>
      <c r="I56" s="30"/>
      <c r="J56" s="37"/>
      <c r="K56" s="28"/>
      <c r="L56" s="37"/>
      <c r="M56" s="29">
        <v>3000</v>
      </c>
      <c r="N56" s="15" t="s">
        <v>211</v>
      </c>
    </row>
    <row r="57" spans="1:14" s="42" customFormat="1" ht="15" x14ac:dyDescent="0.2">
      <c r="A57" s="86"/>
      <c r="B57" s="87"/>
      <c r="C57" s="86"/>
      <c r="E57" s="88">
        <f>SUM(E40:E53)</f>
        <v>245000</v>
      </c>
      <c r="G57" s="89">
        <f>SUM(G40:G54)</f>
        <v>205179</v>
      </c>
      <c r="I57" s="88">
        <f>SUM(I40:I54)</f>
        <v>251200</v>
      </c>
      <c r="K57" s="89">
        <f>SUM(K40:K55)</f>
        <v>194750</v>
      </c>
      <c r="M57" s="35">
        <f>SUM(M40:M56)</f>
        <v>311100</v>
      </c>
      <c r="N57" s="15"/>
    </row>
    <row r="58" spans="1:14" ht="15" x14ac:dyDescent="0.25">
      <c r="A58" s="42"/>
      <c r="B58" s="95"/>
      <c r="C58" s="45" t="s">
        <v>102</v>
      </c>
      <c r="D58" s="42"/>
      <c r="E58" s="52"/>
      <c r="F58" s="42"/>
      <c r="G58" s="53"/>
      <c r="H58" s="42"/>
      <c r="I58" s="52"/>
      <c r="J58" s="42"/>
      <c r="K58" s="53"/>
      <c r="L58" s="42"/>
      <c r="M58" s="54"/>
    </row>
    <row r="59" spans="1:14" ht="15" x14ac:dyDescent="0.2">
      <c r="A59" s="93"/>
      <c r="B59" s="94">
        <v>1761</v>
      </c>
      <c r="C59" s="132" t="s">
        <v>103</v>
      </c>
      <c r="E59" s="84">
        <v>25000</v>
      </c>
      <c r="G59" s="85">
        <v>24089</v>
      </c>
      <c r="I59" s="30">
        <v>20000</v>
      </c>
      <c r="K59" s="28">
        <v>19950</v>
      </c>
      <c r="M59" s="31">
        <v>20000</v>
      </c>
    </row>
    <row r="60" spans="1:14" ht="15" x14ac:dyDescent="0.2">
      <c r="A60" s="93"/>
      <c r="B60" s="94">
        <v>1764</v>
      </c>
      <c r="C60" s="132" t="s">
        <v>104</v>
      </c>
      <c r="E60" s="84">
        <v>2000</v>
      </c>
      <c r="G60" s="85">
        <v>0</v>
      </c>
      <c r="I60" s="32">
        <v>2000</v>
      </c>
      <c r="K60" s="28">
        <v>0</v>
      </c>
      <c r="M60" s="33">
        <v>0</v>
      </c>
      <c r="N60" s="7" t="s">
        <v>214</v>
      </c>
    </row>
    <row r="61" spans="1:14" x14ac:dyDescent="0.2">
      <c r="A61" s="93"/>
      <c r="B61" s="94">
        <v>1941</v>
      </c>
      <c r="C61" s="132" t="s">
        <v>11</v>
      </c>
      <c r="E61" s="84">
        <v>8000</v>
      </c>
      <c r="G61" s="85">
        <v>8000</v>
      </c>
      <c r="I61" s="32">
        <v>8000</v>
      </c>
      <c r="K61" s="28">
        <v>0</v>
      </c>
      <c r="M61" s="63">
        <v>8000</v>
      </c>
    </row>
    <row r="62" spans="1:14" ht="15" x14ac:dyDescent="0.25">
      <c r="C62" s="45" t="s">
        <v>105</v>
      </c>
      <c r="E62" s="96"/>
      <c r="G62" s="97"/>
      <c r="I62" s="24"/>
      <c r="K62" s="25"/>
      <c r="M62" s="26"/>
    </row>
    <row r="63" spans="1:14" ht="15" customHeight="1" x14ac:dyDescent="0.2">
      <c r="A63" s="81"/>
      <c r="B63" s="82">
        <v>1931</v>
      </c>
      <c r="C63" s="133" t="s">
        <v>106</v>
      </c>
      <c r="E63" s="84">
        <v>22000</v>
      </c>
      <c r="F63" s="19"/>
      <c r="G63" s="85">
        <v>7624</v>
      </c>
      <c r="H63" s="19"/>
      <c r="I63" s="27">
        <v>30000</v>
      </c>
      <c r="J63" s="19"/>
      <c r="K63" s="28">
        <v>6939</v>
      </c>
      <c r="L63" s="19"/>
      <c r="M63" s="31">
        <v>30000</v>
      </c>
      <c r="N63" s="7" t="s">
        <v>159</v>
      </c>
    </row>
    <row r="64" spans="1:14" x14ac:dyDescent="0.2">
      <c r="A64" s="81"/>
      <c r="B64" s="82">
        <v>1934</v>
      </c>
      <c r="C64" s="133" t="s">
        <v>107</v>
      </c>
      <c r="E64" s="84">
        <v>5000</v>
      </c>
      <c r="F64" s="19"/>
      <c r="G64" s="85">
        <v>5521</v>
      </c>
      <c r="H64" s="19"/>
      <c r="I64" s="32">
        <v>5000</v>
      </c>
      <c r="J64" s="19"/>
      <c r="K64" s="28">
        <v>6411</v>
      </c>
      <c r="L64" s="19"/>
      <c r="M64" s="31">
        <v>5000</v>
      </c>
      <c r="N64" s="15"/>
    </row>
    <row r="65" spans="1:14" x14ac:dyDescent="0.2">
      <c r="A65" s="81"/>
      <c r="B65" s="82">
        <v>1762</v>
      </c>
      <c r="C65" s="133" t="s">
        <v>108</v>
      </c>
      <c r="D65" s="36"/>
      <c r="E65" s="84">
        <v>3000</v>
      </c>
      <c r="G65" s="85">
        <v>1594</v>
      </c>
      <c r="I65" s="32">
        <v>3000</v>
      </c>
      <c r="K65" s="28">
        <v>2019</v>
      </c>
      <c r="M65" s="31">
        <v>3000</v>
      </c>
    </row>
    <row r="66" spans="1:14" ht="15" x14ac:dyDescent="0.2">
      <c r="A66" s="81"/>
      <c r="B66" s="82">
        <v>1932</v>
      </c>
      <c r="C66" s="133" t="s">
        <v>109</v>
      </c>
      <c r="E66" s="84">
        <v>2000</v>
      </c>
      <c r="G66" s="85">
        <v>960</v>
      </c>
      <c r="I66" s="30">
        <v>1500</v>
      </c>
      <c r="K66" s="28">
        <v>1484</v>
      </c>
      <c r="M66" s="31">
        <v>1500</v>
      </c>
      <c r="N66" s="15" t="s">
        <v>213</v>
      </c>
    </row>
    <row r="67" spans="1:14" ht="15" x14ac:dyDescent="0.2">
      <c r="A67" s="81"/>
      <c r="B67" s="82">
        <v>1959</v>
      </c>
      <c r="C67" s="133" t="s">
        <v>55</v>
      </c>
      <c r="E67" s="84"/>
      <c r="G67" s="85"/>
      <c r="I67" s="27">
        <v>10000</v>
      </c>
      <c r="K67" s="28">
        <v>10000</v>
      </c>
      <c r="M67" s="33">
        <v>0</v>
      </c>
    </row>
    <row r="68" spans="1:14" s="42" customFormat="1" x14ac:dyDescent="0.2">
      <c r="A68" s="81"/>
      <c r="B68" s="82">
        <v>1942</v>
      </c>
      <c r="C68" s="133" t="s">
        <v>110</v>
      </c>
      <c r="D68" s="17"/>
      <c r="E68" s="84">
        <v>650</v>
      </c>
      <c r="F68" s="17"/>
      <c r="G68" s="85">
        <v>1057</v>
      </c>
      <c r="H68" s="17"/>
      <c r="I68" s="27">
        <v>1200</v>
      </c>
      <c r="J68" s="17"/>
      <c r="K68" s="28">
        <v>1043</v>
      </c>
      <c r="L68" s="17"/>
      <c r="M68" s="31">
        <v>1200</v>
      </c>
      <c r="N68" s="15"/>
    </row>
    <row r="69" spans="1:14" s="42" customFormat="1" x14ac:dyDescent="0.2">
      <c r="A69" s="81"/>
      <c r="B69" s="82" t="s">
        <v>134</v>
      </c>
      <c r="C69" s="81" t="s">
        <v>192</v>
      </c>
      <c r="D69" s="17"/>
      <c r="E69" s="84"/>
      <c r="F69" s="17"/>
      <c r="G69" s="85"/>
      <c r="H69" s="17"/>
      <c r="I69" s="27"/>
      <c r="J69" s="17"/>
      <c r="K69" s="28"/>
      <c r="L69" s="17"/>
      <c r="M69" s="29">
        <v>2000</v>
      </c>
      <c r="N69" s="15" t="s">
        <v>212</v>
      </c>
    </row>
    <row r="70" spans="1:14" s="42" customFormat="1" x14ac:dyDescent="0.2">
      <c r="A70" s="81"/>
      <c r="B70" s="82" t="s">
        <v>134</v>
      </c>
      <c r="C70" s="81" t="s">
        <v>164</v>
      </c>
      <c r="D70" s="17"/>
      <c r="E70" s="84"/>
      <c r="F70" s="17"/>
      <c r="G70" s="85"/>
      <c r="H70" s="17"/>
      <c r="I70" s="27"/>
      <c r="J70" s="17"/>
      <c r="K70" s="28"/>
      <c r="L70" s="17"/>
      <c r="M70" s="61">
        <v>5000</v>
      </c>
      <c r="N70" s="15" t="s">
        <v>211</v>
      </c>
    </row>
    <row r="71" spans="1:14" s="42" customFormat="1" x14ac:dyDescent="0.2">
      <c r="A71" s="81"/>
      <c r="B71" s="82" t="s">
        <v>134</v>
      </c>
      <c r="C71" s="81" t="s">
        <v>177</v>
      </c>
      <c r="D71" s="17"/>
      <c r="E71" s="84"/>
      <c r="F71" s="17"/>
      <c r="G71" s="85"/>
      <c r="H71" s="17"/>
      <c r="I71" s="27"/>
      <c r="J71" s="17"/>
      <c r="K71" s="28"/>
      <c r="L71" s="17"/>
      <c r="M71" s="61">
        <v>3000</v>
      </c>
      <c r="N71" s="15" t="s">
        <v>211</v>
      </c>
    </row>
    <row r="72" spans="1:14" ht="15" x14ac:dyDescent="0.25">
      <c r="A72" s="98"/>
      <c r="C72" s="45" t="s">
        <v>111</v>
      </c>
      <c r="D72" s="42"/>
      <c r="E72" s="99"/>
      <c r="F72" s="42"/>
      <c r="G72" s="100"/>
      <c r="H72" s="42"/>
      <c r="I72" s="52"/>
      <c r="J72" s="42"/>
      <c r="K72" s="53"/>
      <c r="L72" s="42"/>
      <c r="M72" s="54"/>
      <c r="N72" s="15"/>
    </row>
    <row r="73" spans="1:14" s="42" customFormat="1" x14ac:dyDescent="0.2">
      <c r="A73" s="93"/>
      <c r="B73" s="94">
        <v>1865</v>
      </c>
      <c r="C73" s="132" t="s">
        <v>112</v>
      </c>
      <c r="D73" s="17"/>
      <c r="E73" s="84">
        <v>10000</v>
      </c>
      <c r="F73" s="37"/>
      <c r="G73" s="85">
        <v>7929</v>
      </c>
      <c r="H73" s="37"/>
      <c r="I73" s="27">
        <v>12000</v>
      </c>
      <c r="J73" s="37"/>
      <c r="K73" s="28">
        <v>12638</v>
      </c>
      <c r="L73" s="37"/>
      <c r="M73" s="29">
        <v>15000</v>
      </c>
      <c r="N73" s="43"/>
    </row>
    <row r="74" spans="1:14" s="42" customFormat="1" ht="15" x14ac:dyDescent="0.2">
      <c r="A74" s="86"/>
      <c r="B74" s="87"/>
      <c r="C74" s="86"/>
      <c r="E74" s="88">
        <f>SUM(E59:E73)</f>
        <v>77650</v>
      </c>
      <c r="G74" s="89">
        <f>SUM(G59:G73)</f>
        <v>56774</v>
      </c>
      <c r="I74" s="88">
        <f>SUM(I59:I73)</f>
        <v>92700</v>
      </c>
      <c r="K74" s="89">
        <f>SUM(K59:K73)</f>
        <v>60484</v>
      </c>
      <c r="M74" s="35">
        <f>SUM(M59:M73)</f>
        <v>93700</v>
      </c>
      <c r="N74" s="15"/>
    </row>
    <row r="75" spans="1:14" s="42" customFormat="1" ht="15" x14ac:dyDescent="0.25">
      <c r="B75" s="95"/>
      <c r="C75" s="45" t="s">
        <v>113</v>
      </c>
      <c r="E75" s="52"/>
      <c r="G75" s="53"/>
      <c r="I75" s="52"/>
      <c r="K75" s="53"/>
      <c r="M75" s="54"/>
      <c r="N75" s="15"/>
    </row>
    <row r="76" spans="1:14" s="42" customFormat="1" ht="15" x14ac:dyDescent="0.2">
      <c r="A76" s="101"/>
      <c r="B76" s="102">
        <v>1951</v>
      </c>
      <c r="C76" s="134" t="s">
        <v>114</v>
      </c>
      <c r="E76" s="84">
        <v>15000</v>
      </c>
      <c r="G76" s="85">
        <v>5174</v>
      </c>
      <c r="I76" s="30">
        <v>0</v>
      </c>
      <c r="K76" s="28">
        <v>0</v>
      </c>
      <c r="M76" s="31">
        <v>0</v>
      </c>
      <c r="N76" s="15"/>
    </row>
    <row r="77" spans="1:14" s="40" customFormat="1" ht="15.75" thickBot="1" x14ac:dyDescent="0.25">
      <c r="A77" s="101"/>
      <c r="B77" s="102">
        <v>1955</v>
      </c>
      <c r="C77" s="134" t="s">
        <v>115</v>
      </c>
      <c r="D77" s="42"/>
      <c r="E77" s="104">
        <v>40000</v>
      </c>
      <c r="F77" s="67"/>
      <c r="G77" s="105">
        <v>31608</v>
      </c>
      <c r="H77" s="42"/>
      <c r="I77" s="68">
        <v>20000</v>
      </c>
      <c r="J77" s="67"/>
      <c r="K77" s="69">
        <v>2614</v>
      </c>
      <c r="L77" s="42"/>
      <c r="M77" s="70">
        <v>20000</v>
      </c>
      <c r="N77" s="15"/>
    </row>
    <row r="78" spans="1:14" s="40" customFormat="1" ht="15" x14ac:dyDescent="0.2">
      <c r="A78" s="106"/>
      <c r="B78" s="107"/>
      <c r="C78" s="55" t="s">
        <v>193</v>
      </c>
      <c r="D78" s="108"/>
      <c r="E78" s="109">
        <f>+E11+E22+E30+E38+E57+E74+E76+E77</f>
        <v>642650</v>
      </c>
      <c r="G78" s="109">
        <f>+G11+G22+G30+G38+G57+G74+G76+G77</f>
        <v>521794</v>
      </c>
      <c r="I78" s="109">
        <f>+I11+I22+I30+I38+I57+I74+I76+I77</f>
        <v>670625.32000000007</v>
      </c>
      <c r="K78" s="109">
        <f>+K11+K22+K30+K38+K57+K74+K76+K77</f>
        <v>490430</v>
      </c>
      <c r="M78" s="66">
        <f>+M11+M22+M30+M38+M57+M74+M76+M77</f>
        <v>781545</v>
      </c>
      <c r="N78" s="15"/>
    </row>
    <row r="79" spans="1:14" ht="15" x14ac:dyDescent="0.2">
      <c r="A79" s="40"/>
      <c r="B79" s="95"/>
      <c r="C79" s="40"/>
      <c r="D79" s="108"/>
      <c r="E79" s="40"/>
      <c r="F79" s="40"/>
      <c r="G79" s="40" t="s">
        <v>148</v>
      </c>
      <c r="H79" s="40"/>
      <c r="I79" s="40"/>
      <c r="J79" s="40"/>
      <c r="K79" s="40"/>
      <c r="L79" s="40"/>
      <c r="M79" s="40"/>
    </row>
    <row r="80" spans="1:14" ht="15" x14ac:dyDescent="0.2">
      <c r="C80" s="18" t="s">
        <v>194</v>
      </c>
    </row>
    <row r="81" spans="1:14" ht="34.5" customHeight="1" thickBot="1" x14ac:dyDescent="0.25">
      <c r="B81" s="130" t="s">
        <v>195</v>
      </c>
      <c r="C81" s="130"/>
      <c r="D81" s="130"/>
      <c r="E81" s="130"/>
      <c r="F81" s="130"/>
      <c r="G81" s="130"/>
      <c r="H81" s="130"/>
      <c r="I81" s="130"/>
      <c r="K81" s="59"/>
      <c r="M81" s="59"/>
    </row>
    <row r="82" spans="1:14" ht="15" x14ac:dyDescent="0.2">
      <c r="A82" s="110"/>
      <c r="B82" s="111" t="s">
        <v>134</v>
      </c>
      <c r="C82" s="110" t="s">
        <v>135</v>
      </c>
      <c r="E82" s="112"/>
      <c r="F82" s="71"/>
      <c r="G82" s="113"/>
      <c r="I82" s="76"/>
      <c r="J82" s="71"/>
      <c r="K82" s="73"/>
      <c r="M82" s="77">
        <v>10000</v>
      </c>
      <c r="N82" s="15" t="s">
        <v>211</v>
      </c>
    </row>
    <row r="83" spans="1:14" ht="15" x14ac:dyDescent="0.2">
      <c r="A83" s="110"/>
      <c r="B83" s="111" t="s">
        <v>134</v>
      </c>
      <c r="C83" s="110" t="s">
        <v>196</v>
      </c>
      <c r="D83" s="38"/>
      <c r="E83" s="84"/>
      <c r="G83" s="85"/>
      <c r="I83" s="30"/>
      <c r="K83" s="28"/>
      <c r="M83" s="29">
        <v>6000</v>
      </c>
      <c r="N83" s="15" t="s">
        <v>211</v>
      </c>
    </row>
    <row r="84" spans="1:14" ht="15.75" thickBot="1" x14ac:dyDescent="0.25">
      <c r="A84" s="114"/>
      <c r="B84" s="115"/>
      <c r="C84" s="114" t="s">
        <v>197</v>
      </c>
      <c r="D84" s="108"/>
      <c r="E84" s="116">
        <f>SUM(E81:E83)</f>
        <v>0</v>
      </c>
      <c r="F84" s="64"/>
      <c r="G84" s="117">
        <f>SUM(G81:G83)</f>
        <v>0</v>
      </c>
      <c r="H84" s="40"/>
      <c r="I84" s="116">
        <f>SUM(I81:I83)</f>
        <v>0</v>
      </c>
      <c r="J84" s="64"/>
      <c r="K84" s="117">
        <f>SUM(K81:K83)</f>
        <v>0</v>
      </c>
      <c r="L84" s="40"/>
      <c r="M84" s="65">
        <f>SUM(M82:M83)</f>
        <v>16000</v>
      </c>
    </row>
    <row r="85" spans="1:14" ht="15" x14ac:dyDescent="0.2">
      <c r="A85" s="40"/>
      <c r="B85" s="95"/>
      <c r="C85" s="40"/>
      <c r="D85" s="108"/>
      <c r="E85" s="75"/>
      <c r="F85" s="40"/>
      <c r="G85" s="75"/>
      <c r="H85" s="40"/>
      <c r="I85" s="75"/>
      <c r="J85" s="40"/>
      <c r="K85" s="75"/>
      <c r="L85" s="40"/>
      <c r="M85" s="75"/>
      <c r="N85" s="17"/>
    </row>
    <row r="86" spans="1:14" s="40" customFormat="1" ht="15" x14ac:dyDescent="0.2">
      <c r="A86" s="106"/>
      <c r="B86" s="107"/>
      <c r="C86" s="106" t="s">
        <v>198</v>
      </c>
      <c r="D86" s="108"/>
      <c r="E86" s="109">
        <f>E78+E84</f>
        <v>642650</v>
      </c>
      <c r="G86" s="109">
        <f>G78+G84</f>
        <v>521794</v>
      </c>
      <c r="I86" s="109">
        <f>I78+I84</f>
        <v>670625.32000000007</v>
      </c>
      <c r="K86" s="109">
        <f>K78+K84</f>
        <v>490430</v>
      </c>
      <c r="M86" s="66">
        <f>M78+M84</f>
        <v>797545</v>
      </c>
      <c r="N86" s="41"/>
    </row>
    <row r="87" spans="1:14" s="40" customFormat="1" ht="15" x14ac:dyDescent="0.2">
      <c r="B87" s="95"/>
      <c r="D87" s="108"/>
      <c r="E87" s="75"/>
      <c r="G87" s="75"/>
      <c r="I87" s="75"/>
      <c r="K87" s="75"/>
      <c r="M87" s="75"/>
      <c r="N87" s="41"/>
    </row>
    <row r="88" spans="1:14" ht="15.75" thickBot="1" x14ac:dyDescent="0.25">
      <c r="C88" s="18" t="s">
        <v>199</v>
      </c>
      <c r="N88" s="17"/>
    </row>
    <row r="89" spans="1:14" x14ac:dyDescent="0.2">
      <c r="A89" s="118"/>
      <c r="B89" s="119">
        <v>1002</v>
      </c>
      <c r="C89" s="118" t="s">
        <v>200</v>
      </c>
      <c r="E89" s="112">
        <v>500</v>
      </c>
      <c r="F89" s="71"/>
      <c r="G89" s="113">
        <v>375</v>
      </c>
      <c r="I89" s="72">
        <v>500</v>
      </c>
      <c r="J89" s="71"/>
      <c r="K89" s="73">
        <v>485</v>
      </c>
      <c r="M89" s="74">
        <v>500</v>
      </c>
      <c r="N89" s="7" t="s">
        <v>207</v>
      </c>
    </row>
    <row r="90" spans="1:14" ht="15" x14ac:dyDescent="0.2">
      <c r="A90" s="118"/>
      <c r="B90" s="119">
        <v>1015</v>
      </c>
      <c r="C90" s="118" t="s">
        <v>201</v>
      </c>
      <c r="E90" s="84">
        <v>4200</v>
      </c>
      <c r="G90" s="85">
        <v>4597</v>
      </c>
      <c r="I90" s="30">
        <v>5500</v>
      </c>
      <c r="K90" s="28">
        <v>6357</v>
      </c>
      <c r="M90" s="33">
        <v>8950</v>
      </c>
      <c r="N90" s="14" t="s">
        <v>208</v>
      </c>
    </row>
    <row r="91" spans="1:14" ht="15" x14ac:dyDescent="0.2">
      <c r="A91" s="118"/>
      <c r="B91" s="119">
        <v>1090</v>
      </c>
      <c r="C91" s="118" t="s">
        <v>202</v>
      </c>
      <c r="D91" s="38"/>
      <c r="E91" s="84">
        <v>300</v>
      </c>
      <c r="G91" s="85">
        <v>5042</v>
      </c>
      <c r="I91" s="30">
        <v>5000</v>
      </c>
      <c r="K91" s="28">
        <v>4158</v>
      </c>
      <c r="M91" s="29">
        <v>4000</v>
      </c>
    </row>
    <row r="92" spans="1:14" ht="15" x14ac:dyDescent="0.2">
      <c r="A92" s="118"/>
      <c r="B92" s="119">
        <v>1011</v>
      </c>
      <c r="C92" s="118" t="s">
        <v>203</v>
      </c>
      <c r="E92" s="84">
        <f>1775+600</f>
        <v>2375</v>
      </c>
      <c r="G92" s="85">
        <v>2870</v>
      </c>
      <c r="I92" s="30">
        <v>2685</v>
      </c>
      <c r="K92" s="28">
        <v>3402</v>
      </c>
      <c r="M92" s="33">
        <v>2840</v>
      </c>
    </row>
    <row r="93" spans="1:14" ht="15" x14ac:dyDescent="0.2">
      <c r="A93" s="118"/>
      <c r="B93" s="119">
        <v>1005</v>
      </c>
      <c r="C93" s="118" t="s">
        <v>206</v>
      </c>
      <c r="E93" s="84"/>
      <c r="G93" s="85"/>
      <c r="I93" s="30"/>
      <c r="K93" s="28">
        <v>256</v>
      </c>
      <c r="M93" s="33">
        <v>400</v>
      </c>
      <c r="N93" s="7" t="s">
        <v>209</v>
      </c>
    </row>
    <row r="94" spans="1:14" ht="15" x14ac:dyDescent="0.2">
      <c r="A94" s="118"/>
      <c r="B94" s="119">
        <v>1012</v>
      </c>
      <c r="C94" s="118" t="s">
        <v>204</v>
      </c>
      <c r="E94" s="84"/>
      <c r="G94" s="85"/>
      <c r="I94" s="30"/>
      <c r="K94" s="28">
        <v>590</v>
      </c>
      <c r="M94" s="33">
        <v>710</v>
      </c>
      <c r="N94" s="7" t="s">
        <v>137</v>
      </c>
    </row>
    <row r="95" spans="1:14" ht="15" customHeight="1" x14ac:dyDescent="0.2">
      <c r="A95" s="118"/>
      <c r="B95" s="119" t="s">
        <v>134</v>
      </c>
      <c r="C95" s="118" t="s">
        <v>205</v>
      </c>
      <c r="E95" s="84"/>
      <c r="G95" s="85"/>
      <c r="I95" s="30"/>
      <c r="K95" s="28"/>
      <c r="M95" s="62">
        <v>24500</v>
      </c>
      <c r="N95" s="7" t="s">
        <v>210</v>
      </c>
    </row>
    <row r="96" spans="1:14" ht="15.75" thickBot="1" x14ac:dyDescent="0.25">
      <c r="A96" s="120"/>
      <c r="B96" s="121"/>
      <c r="C96" s="120" t="s">
        <v>233</v>
      </c>
      <c r="D96" s="108"/>
      <c r="E96" s="116">
        <f>SUM(E89:E93)</f>
        <v>7375</v>
      </c>
      <c r="F96" s="64"/>
      <c r="G96" s="117">
        <f>SUM(G89:G93)</f>
        <v>12884</v>
      </c>
      <c r="H96" s="40"/>
      <c r="I96" s="116">
        <f>SUM(I89:I93)</f>
        <v>13685</v>
      </c>
      <c r="J96" s="64"/>
      <c r="K96" s="117">
        <f>SUM(K89:K94)</f>
        <v>15248</v>
      </c>
      <c r="L96" s="40"/>
      <c r="M96" s="65">
        <f>SUM(M89:M95)</f>
        <v>41900</v>
      </c>
      <c r="N96" s="17"/>
    </row>
    <row r="97" spans="1:14" x14ac:dyDescent="0.2">
      <c r="B97" s="56"/>
      <c r="E97" s="83"/>
      <c r="G97" s="83"/>
    </row>
    <row r="98" spans="1:14" s="7" customFormat="1" ht="15" x14ac:dyDescent="0.2">
      <c r="A98" s="17"/>
      <c r="B98" s="56"/>
      <c r="C98" s="18" t="s">
        <v>117</v>
      </c>
      <c r="D98" s="17"/>
      <c r="E98" s="83"/>
      <c r="F98" s="17"/>
      <c r="G98" s="83"/>
      <c r="H98" s="17"/>
      <c r="I98" s="17"/>
      <c r="J98" s="17"/>
      <c r="K98" s="17"/>
      <c r="L98" s="17"/>
      <c r="M98" s="17"/>
    </row>
    <row r="99" spans="1:14" s="7" customFormat="1" ht="29.25" customHeight="1" x14ac:dyDescent="0.2">
      <c r="A99" s="17"/>
      <c r="B99" s="126" t="s">
        <v>236</v>
      </c>
      <c r="C99" s="126"/>
      <c r="D99" s="126"/>
      <c r="E99" s="126"/>
      <c r="F99" s="126"/>
      <c r="G99" s="126"/>
      <c r="H99" s="126"/>
      <c r="I99" s="17"/>
      <c r="J99" s="17"/>
      <c r="K99" s="17"/>
      <c r="L99" s="17"/>
      <c r="M99" s="17"/>
    </row>
    <row r="100" spans="1:14" s="7" customFormat="1" ht="15" x14ac:dyDescent="0.2">
      <c r="A100" s="122"/>
      <c r="B100" s="123">
        <v>1076</v>
      </c>
      <c r="C100" s="124" t="s">
        <v>117</v>
      </c>
      <c r="D100" s="39"/>
      <c r="E100" s="125">
        <f>E86-(E84+E96)</f>
        <v>635275</v>
      </c>
      <c r="F100" s="17"/>
      <c r="G100" s="79"/>
      <c r="H100" s="17"/>
      <c r="I100" s="125">
        <f>I86-(I84+I96)</f>
        <v>656940.32000000007</v>
      </c>
      <c r="J100" s="17"/>
      <c r="K100" s="79"/>
      <c r="L100" s="17"/>
      <c r="M100" s="78">
        <f>M86-(M84+M96)</f>
        <v>739645</v>
      </c>
      <c r="N100" s="58"/>
    </row>
    <row r="101" spans="1:14" s="7" customFormat="1" ht="12.75" x14ac:dyDescent="0.2">
      <c r="A101" s="10"/>
      <c r="B101" s="57"/>
      <c r="C101" s="16" t="s">
        <v>234</v>
      </c>
      <c r="D101" s="10"/>
      <c r="E101" s="1">
        <v>9.2700000000000005E-2</v>
      </c>
      <c r="F101" s="10"/>
      <c r="G101" s="1"/>
      <c r="H101" s="10"/>
      <c r="I101" s="1">
        <f>((+I100-E100)/E100)</f>
        <v>3.4103844791625773E-2</v>
      </c>
      <c r="J101" s="10"/>
      <c r="K101" s="1"/>
      <c r="L101" s="10"/>
      <c r="M101" s="1">
        <f>((+M100-I100)/I100)</f>
        <v>0.12589374937437228</v>
      </c>
    </row>
  </sheetData>
  <mergeCells count="4">
    <mergeCell ref="E2:G2"/>
    <mergeCell ref="I2:K2"/>
    <mergeCell ref="B99:H99"/>
    <mergeCell ref="B81:I81"/>
  </mergeCells>
  <pageMargins left="0.23622047244094491" right="0.23622047244094491" top="0.19685039370078741" bottom="0.19685039370078741" header="0.31496062992125984" footer="0.31496062992125984"/>
  <pageSetup paperSize="8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2C74-C562-4204-8CE8-45EA40623D3C}">
  <dimension ref="A1:O101"/>
  <sheetViews>
    <sheetView zoomScaleNormal="100" workbookViewId="0">
      <selection activeCell="N8" sqref="N8"/>
    </sheetView>
  </sheetViews>
  <sheetFormatPr defaultColWidth="24" defaultRowHeight="14.25" x14ac:dyDescent="0.2"/>
  <cols>
    <col min="1" max="1" width="0.85546875" style="17" customWidth="1"/>
    <col min="2" max="2" width="5.5703125" style="57" customWidth="1"/>
    <col min="3" max="3" width="40.140625" style="17" customWidth="1"/>
    <col min="4" max="4" width="3.5703125" style="17" customWidth="1"/>
    <col min="5" max="5" width="11.42578125" style="17" customWidth="1"/>
    <col min="6" max="6" width="3.5703125" style="17" customWidth="1"/>
    <col min="7" max="7" width="11.42578125" style="17" customWidth="1"/>
    <col min="8" max="8" width="3.5703125" style="17" customWidth="1"/>
    <col min="9" max="9" width="11.42578125" style="17" customWidth="1"/>
    <col min="10" max="10" width="3.5703125" style="17" customWidth="1"/>
    <col min="11" max="11" width="11.42578125" style="17" customWidth="1"/>
    <col min="12" max="12" width="3.5703125" style="17" customWidth="1"/>
    <col min="13" max="13" width="11.42578125" style="17" customWidth="1"/>
    <col min="14" max="14" width="62" style="7" customWidth="1"/>
    <col min="15" max="16" width="9.140625" style="17" customWidth="1"/>
    <col min="17" max="16384" width="24" style="17"/>
  </cols>
  <sheetData>
    <row r="1" spans="1:15" ht="16.5" thickBot="1" x14ac:dyDescent="0.25">
      <c r="C1" s="11" t="s">
        <v>178</v>
      </c>
    </row>
    <row r="2" spans="1:15" s="18" customFormat="1" ht="25.5" customHeight="1" x14ac:dyDescent="0.2">
      <c r="B2" s="80" t="s">
        <v>31</v>
      </c>
      <c r="C2" s="44" t="s">
        <v>119</v>
      </c>
      <c r="E2" s="127" t="s">
        <v>44</v>
      </c>
      <c r="F2" s="128"/>
      <c r="G2" s="129"/>
      <c r="I2" s="127" t="s">
        <v>53</v>
      </c>
      <c r="J2" s="128"/>
      <c r="K2" s="129"/>
      <c r="M2" s="20" t="s">
        <v>144</v>
      </c>
      <c r="N2" s="12"/>
    </row>
    <row r="3" spans="1:15" s="18" customFormat="1" ht="9.75" customHeight="1" x14ac:dyDescent="0.2">
      <c r="B3" s="80"/>
      <c r="E3" s="21"/>
      <c r="G3" s="22"/>
      <c r="I3" s="21"/>
      <c r="K3" s="22"/>
      <c r="M3" s="23"/>
      <c r="N3" s="12"/>
    </row>
    <row r="4" spans="1:15" s="18" customFormat="1" ht="38.25" x14ac:dyDescent="0.25">
      <c r="B4" s="80"/>
      <c r="C4" s="45" t="s">
        <v>40</v>
      </c>
      <c r="E4" s="3" t="s">
        <v>120</v>
      </c>
      <c r="F4" s="5"/>
      <c r="G4" s="4" t="s">
        <v>121</v>
      </c>
      <c r="H4" s="9"/>
      <c r="I4" s="3" t="s">
        <v>120</v>
      </c>
      <c r="J4" s="9"/>
      <c r="K4" s="13" t="s">
        <v>162</v>
      </c>
      <c r="L4" s="9"/>
      <c r="M4" s="6" t="s">
        <v>126</v>
      </c>
      <c r="N4" s="12"/>
    </row>
    <row r="5" spans="1:15" ht="15" x14ac:dyDescent="0.2">
      <c r="C5" s="18" t="s">
        <v>19</v>
      </c>
      <c r="E5" s="24"/>
      <c r="G5" s="25"/>
      <c r="I5" s="24"/>
      <c r="K5" s="25"/>
      <c r="M5" s="26"/>
    </row>
    <row r="6" spans="1:15" x14ac:dyDescent="0.2">
      <c r="A6" s="81"/>
      <c r="B6" s="82">
        <v>1101</v>
      </c>
      <c r="C6" s="81" t="s">
        <v>34</v>
      </c>
      <c r="D6" s="83"/>
      <c r="E6" s="84">
        <v>182000</v>
      </c>
      <c r="F6" s="19"/>
      <c r="G6" s="85">
        <v>167808</v>
      </c>
      <c r="H6" s="19"/>
      <c r="I6" s="27">
        <v>231225.32</v>
      </c>
      <c r="J6" s="19"/>
      <c r="K6" s="28">
        <v>180940</v>
      </c>
      <c r="L6" s="19"/>
      <c r="M6" s="29">
        <v>284975</v>
      </c>
      <c r="N6" s="7" t="s">
        <v>232</v>
      </c>
      <c r="O6" s="59"/>
    </row>
    <row r="7" spans="1:15" ht="15" x14ac:dyDescent="0.2">
      <c r="A7" s="81"/>
      <c r="B7" s="82">
        <v>1102</v>
      </c>
      <c r="C7" s="81" t="s">
        <v>21</v>
      </c>
      <c r="E7" s="84">
        <v>2000</v>
      </c>
      <c r="G7" s="85">
        <v>0</v>
      </c>
      <c r="I7" s="30">
        <v>0</v>
      </c>
      <c r="K7" s="28">
        <v>0</v>
      </c>
      <c r="M7" s="31">
        <v>0</v>
      </c>
      <c r="N7" s="7" t="s">
        <v>156</v>
      </c>
    </row>
    <row r="8" spans="1:15" x14ac:dyDescent="0.2">
      <c r="A8" s="81"/>
      <c r="B8" s="82">
        <v>1109</v>
      </c>
      <c r="C8" s="81" t="s">
        <v>0</v>
      </c>
      <c r="D8" s="83"/>
      <c r="E8" s="84">
        <v>400</v>
      </c>
      <c r="G8" s="85">
        <v>240</v>
      </c>
      <c r="I8" s="32">
        <v>400</v>
      </c>
      <c r="K8" s="28">
        <v>0</v>
      </c>
      <c r="M8" s="31">
        <v>400</v>
      </c>
    </row>
    <row r="9" spans="1:15" x14ac:dyDescent="0.2">
      <c r="A9" s="81"/>
      <c r="B9" s="82" t="s">
        <v>134</v>
      </c>
      <c r="C9" s="81" t="s">
        <v>167</v>
      </c>
      <c r="D9" s="83"/>
      <c r="E9" s="84"/>
      <c r="G9" s="85"/>
      <c r="I9" s="32"/>
      <c r="K9" s="28"/>
      <c r="M9" s="29">
        <v>5000</v>
      </c>
      <c r="N9" s="7" t="s">
        <v>169</v>
      </c>
    </row>
    <row r="10" spans="1:15" ht="15" x14ac:dyDescent="0.2">
      <c r="A10" s="81"/>
      <c r="B10" s="82">
        <v>1110</v>
      </c>
      <c r="C10" s="81" t="s">
        <v>168</v>
      </c>
      <c r="D10" s="83"/>
      <c r="E10" s="84">
        <v>2000</v>
      </c>
      <c r="G10" s="85">
        <v>668</v>
      </c>
      <c r="I10" s="30">
        <v>1500</v>
      </c>
      <c r="K10" s="28">
        <v>2954</v>
      </c>
      <c r="M10" s="29">
        <v>1770</v>
      </c>
      <c r="N10" s="7" t="s">
        <v>170</v>
      </c>
    </row>
    <row r="11" spans="1:15" s="42" customFormat="1" ht="15" x14ac:dyDescent="0.2">
      <c r="A11" s="86"/>
      <c r="B11" s="87"/>
      <c r="C11" s="86"/>
      <c r="E11" s="88">
        <f>SUM(E6:E10)</f>
        <v>186400</v>
      </c>
      <c r="G11" s="89">
        <f>SUM(G6:G10)</f>
        <v>168716</v>
      </c>
      <c r="I11" s="88">
        <f>SUM(I6:I10)</f>
        <v>233125.32</v>
      </c>
      <c r="K11" s="89">
        <f>SUM(K6:K10)</f>
        <v>183894</v>
      </c>
      <c r="M11" s="35">
        <f>SUM(M6:M10)</f>
        <v>292145</v>
      </c>
      <c r="N11" s="15"/>
    </row>
    <row r="12" spans="1:15" ht="15" x14ac:dyDescent="0.2">
      <c r="C12" s="18" t="s">
        <v>1</v>
      </c>
      <c r="E12" s="24"/>
      <c r="G12" s="25"/>
      <c r="I12" s="24"/>
      <c r="K12" s="25"/>
      <c r="M12" s="26"/>
    </row>
    <row r="13" spans="1:15" x14ac:dyDescent="0.2">
      <c r="A13" s="90"/>
      <c r="B13" s="91">
        <v>1116</v>
      </c>
      <c r="C13" s="90" t="s">
        <v>2</v>
      </c>
      <c r="E13" s="84">
        <v>1000</v>
      </c>
      <c r="G13" s="85">
        <v>881</v>
      </c>
      <c r="I13" s="27">
        <v>1200</v>
      </c>
      <c r="K13" s="28">
        <v>1343</v>
      </c>
      <c r="M13" s="31">
        <v>1200</v>
      </c>
    </row>
    <row r="14" spans="1:15" x14ac:dyDescent="0.2">
      <c r="A14" s="90"/>
      <c r="B14" s="91">
        <v>1121</v>
      </c>
      <c r="C14" s="90" t="s">
        <v>160</v>
      </c>
      <c r="E14" s="84">
        <v>800</v>
      </c>
      <c r="G14" s="85">
        <v>1317</v>
      </c>
      <c r="I14" s="32">
        <v>800</v>
      </c>
      <c r="K14" s="28">
        <v>759</v>
      </c>
      <c r="M14" s="31">
        <v>800</v>
      </c>
    </row>
    <row r="15" spans="1:15" ht="15" x14ac:dyDescent="0.2">
      <c r="A15" s="90"/>
      <c r="B15" s="91">
        <v>1125</v>
      </c>
      <c r="C15" s="90" t="s">
        <v>3</v>
      </c>
      <c r="E15" s="84">
        <v>1500</v>
      </c>
      <c r="G15" s="85">
        <v>911</v>
      </c>
      <c r="I15" s="30">
        <v>1000</v>
      </c>
      <c r="K15" s="28">
        <v>852</v>
      </c>
      <c r="M15" s="31">
        <v>1000</v>
      </c>
      <c r="N15" s="7" t="s">
        <v>142</v>
      </c>
    </row>
    <row r="16" spans="1:15" ht="15" x14ac:dyDescent="0.2">
      <c r="A16" s="90"/>
      <c r="B16" s="91">
        <v>1122</v>
      </c>
      <c r="C16" s="90" t="s">
        <v>28</v>
      </c>
      <c r="D16" s="83"/>
      <c r="E16" s="84">
        <v>2000</v>
      </c>
      <c r="G16" s="85">
        <v>1721</v>
      </c>
      <c r="I16" s="30">
        <v>1200</v>
      </c>
      <c r="K16" s="28">
        <v>760</v>
      </c>
      <c r="M16" s="31">
        <v>1200</v>
      </c>
      <c r="N16" s="7" t="s">
        <v>62</v>
      </c>
    </row>
    <row r="17" spans="1:14" ht="12.75" customHeight="1" x14ac:dyDescent="0.2">
      <c r="A17" s="90"/>
      <c r="B17" s="91">
        <v>1128</v>
      </c>
      <c r="C17" s="90" t="s">
        <v>27</v>
      </c>
      <c r="E17" s="84">
        <v>7000</v>
      </c>
      <c r="G17" s="85">
        <v>4718</v>
      </c>
      <c r="I17" s="30">
        <v>5000</v>
      </c>
      <c r="K17" s="28">
        <v>3100</v>
      </c>
      <c r="M17" s="33">
        <v>3500</v>
      </c>
      <c r="N17" s="7" t="s">
        <v>132</v>
      </c>
    </row>
    <row r="18" spans="1:14" ht="15" x14ac:dyDescent="0.2">
      <c r="A18" s="90"/>
      <c r="B18" s="91">
        <v>1124</v>
      </c>
      <c r="C18" s="90" t="s">
        <v>4</v>
      </c>
      <c r="D18" s="83"/>
      <c r="E18" s="84">
        <v>600</v>
      </c>
      <c r="G18" s="85">
        <v>20</v>
      </c>
      <c r="I18" s="30">
        <v>200</v>
      </c>
      <c r="K18" s="28">
        <v>85</v>
      </c>
      <c r="M18" s="31">
        <v>200</v>
      </c>
    </row>
    <row r="19" spans="1:14" ht="15" x14ac:dyDescent="0.2">
      <c r="A19" s="90"/>
      <c r="B19" s="91">
        <v>1155</v>
      </c>
      <c r="C19" s="90" t="s">
        <v>32</v>
      </c>
      <c r="E19" s="84">
        <v>3000</v>
      </c>
      <c r="G19" s="85">
        <v>2070</v>
      </c>
      <c r="I19" s="30">
        <v>2000</v>
      </c>
      <c r="K19" s="28">
        <v>2139</v>
      </c>
      <c r="M19" s="31">
        <v>2000</v>
      </c>
      <c r="N19" s="7" t="s">
        <v>133</v>
      </c>
    </row>
    <row r="20" spans="1:14" ht="15" x14ac:dyDescent="0.2">
      <c r="A20" s="90"/>
      <c r="B20" s="91">
        <v>1127</v>
      </c>
      <c r="C20" s="90" t="s">
        <v>116</v>
      </c>
      <c r="E20" s="84">
        <v>18000</v>
      </c>
      <c r="G20" s="85">
        <v>10564</v>
      </c>
      <c r="I20" s="30">
        <v>0</v>
      </c>
      <c r="K20" s="28">
        <v>0</v>
      </c>
      <c r="M20" s="31">
        <v>0</v>
      </c>
    </row>
    <row r="21" spans="1:14" s="34" customFormat="1" ht="15" x14ac:dyDescent="0.2">
      <c r="A21" s="92"/>
      <c r="B21" s="91">
        <v>1129</v>
      </c>
      <c r="C21" s="92" t="s">
        <v>58</v>
      </c>
      <c r="E21" s="46"/>
      <c r="F21" s="47"/>
      <c r="G21" s="48"/>
      <c r="H21" s="47"/>
      <c r="I21" s="49">
        <v>20000</v>
      </c>
      <c r="J21" s="47"/>
      <c r="K21" s="50">
        <v>10408</v>
      </c>
      <c r="L21" s="47"/>
      <c r="M21" s="51">
        <v>10000</v>
      </c>
      <c r="N21" s="8" t="s">
        <v>165</v>
      </c>
    </row>
    <row r="22" spans="1:14" s="42" customFormat="1" ht="15" x14ac:dyDescent="0.2">
      <c r="A22" s="86"/>
      <c r="B22" s="87"/>
      <c r="C22" s="86"/>
      <c r="E22" s="88">
        <f>SUM(E13:E20)</f>
        <v>33900</v>
      </c>
      <c r="G22" s="89">
        <f>SUM(G13:G20)</f>
        <v>22202</v>
      </c>
      <c r="I22" s="88">
        <f>SUM(I13:I21)</f>
        <v>31400</v>
      </c>
      <c r="K22" s="89">
        <f>SUM(K13:K21)</f>
        <v>19446</v>
      </c>
      <c r="M22" s="35">
        <f>SUM(M13:M21)</f>
        <v>19900</v>
      </c>
      <c r="N22" s="15"/>
    </row>
    <row r="23" spans="1:14" ht="15" x14ac:dyDescent="0.2">
      <c r="C23" s="18" t="s">
        <v>5</v>
      </c>
      <c r="E23" s="24"/>
      <c r="G23" s="25"/>
      <c r="I23" s="24"/>
      <c r="K23" s="25"/>
      <c r="M23" s="26"/>
    </row>
    <row r="24" spans="1:14" ht="15" x14ac:dyDescent="0.2">
      <c r="A24" s="93"/>
      <c r="B24" s="94">
        <v>1160</v>
      </c>
      <c r="C24" s="93" t="s">
        <v>6</v>
      </c>
      <c r="D24" s="83"/>
      <c r="E24" s="84">
        <v>4000</v>
      </c>
      <c r="G24" s="85">
        <v>0</v>
      </c>
      <c r="I24" s="30">
        <v>2000</v>
      </c>
      <c r="K24" s="28">
        <v>0</v>
      </c>
      <c r="M24" s="31">
        <v>2000</v>
      </c>
    </row>
    <row r="25" spans="1:14" x14ac:dyDescent="0.2">
      <c r="A25" s="93"/>
      <c r="B25" s="94">
        <v>1156</v>
      </c>
      <c r="C25" s="93" t="s">
        <v>7</v>
      </c>
      <c r="E25" s="84">
        <v>400</v>
      </c>
      <c r="G25" s="85">
        <v>374</v>
      </c>
      <c r="I25" s="32">
        <v>400</v>
      </c>
      <c r="K25" s="28">
        <v>300</v>
      </c>
      <c r="M25" s="31">
        <v>400</v>
      </c>
    </row>
    <row r="26" spans="1:14" ht="15" x14ac:dyDescent="0.2">
      <c r="A26" s="93"/>
      <c r="B26" s="94">
        <v>1157</v>
      </c>
      <c r="C26" s="93" t="s">
        <v>29</v>
      </c>
      <c r="E26" s="84">
        <v>7000</v>
      </c>
      <c r="G26" s="85">
        <v>4051</v>
      </c>
      <c r="I26" s="30">
        <v>5000</v>
      </c>
      <c r="K26" s="28">
        <v>2293</v>
      </c>
      <c r="M26" s="31">
        <v>5000</v>
      </c>
    </row>
    <row r="27" spans="1:14" ht="15" x14ac:dyDescent="0.2">
      <c r="A27" s="93"/>
      <c r="B27" s="94">
        <v>1130</v>
      </c>
      <c r="C27" s="93" t="s">
        <v>25</v>
      </c>
      <c r="E27" s="84">
        <v>1500</v>
      </c>
      <c r="G27" s="85">
        <v>225</v>
      </c>
      <c r="I27" s="30">
        <v>1000</v>
      </c>
      <c r="K27" s="28">
        <v>388</v>
      </c>
      <c r="M27" s="31">
        <v>1000</v>
      </c>
    </row>
    <row r="28" spans="1:14" x14ac:dyDescent="0.2">
      <c r="A28" s="93"/>
      <c r="B28" s="94">
        <v>1161</v>
      </c>
      <c r="C28" s="93" t="s">
        <v>26</v>
      </c>
      <c r="E28" s="84">
        <v>5000</v>
      </c>
      <c r="G28" s="85">
        <v>4154</v>
      </c>
      <c r="I28" s="32">
        <v>5000</v>
      </c>
      <c r="K28" s="28">
        <v>1884</v>
      </c>
      <c r="M28" s="31">
        <v>5000</v>
      </c>
    </row>
    <row r="29" spans="1:14" x14ac:dyDescent="0.2">
      <c r="A29" s="93"/>
      <c r="B29" s="94">
        <v>1126</v>
      </c>
      <c r="C29" s="93" t="s">
        <v>8</v>
      </c>
      <c r="E29" s="84">
        <v>12500</v>
      </c>
      <c r="G29" s="85">
        <v>14241</v>
      </c>
      <c r="I29" s="27">
        <v>15000</v>
      </c>
      <c r="K29" s="28">
        <v>14894</v>
      </c>
      <c r="M29" s="31">
        <v>15000</v>
      </c>
      <c r="N29" s="7" t="s">
        <v>136</v>
      </c>
    </row>
    <row r="30" spans="1:14" s="42" customFormat="1" ht="15" x14ac:dyDescent="0.2">
      <c r="A30" s="86"/>
      <c r="B30" s="87"/>
      <c r="C30" s="86"/>
      <c r="E30" s="88">
        <f>SUM(E24:E29)</f>
        <v>30400</v>
      </c>
      <c r="G30" s="89">
        <f>SUM(G24:G29)</f>
        <v>23045</v>
      </c>
      <c r="I30" s="88">
        <f>SUM(I24:I29)</f>
        <v>28400</v>
      </c>
      <c r="K30" s="89">
        <f>SUM(K24:K29)</f>
        <v>19759</v>
      </c>
      <c r="M30" s="35">
        <f>SUM(M24:M29)</f>
        <v>28400</v>
      </c>
      <c r="N30" s="15"/>
    </row>
    <row r="31" spans="1:14" s="42" customFormat="1" ht="18.75" customHeight="1" x14ac:dyDescent="0.2">
      <c r="B31" s="95"/>
      <c r="C31" s="18" t="s">
        <v>9</v>
      </c>
      <c r="E31" s="52"/>
      <c r="G31" s="53"/>
      <c r="I31" s="52"/>
      <c r="K31" s="53"/>
      <c r="M31" s="54"/>
      <c r="N31" s="15"/>
    </row>
    <row r="32" spans="1:14" x14ac:dyDescent="0.2">
      <c r="A32" s="81"/>
      <c r="B32" s="82">
        <v>1210</v>
      </c>
      <c r="C32" s="81" t="s">
        <v>61</v>
      </c>
      <c r="D32" s="83"/>
      <c r="E32" s="84">
        <v>3000</v>
      </c>
      <c r="G32" s="85">
        <v>2431</v>
      </c>
      <c r="I32" s="32">
        <v>3000</v>
      </c>
      <c r="K32" s="28">
        <v>357</v>
      </c>
      <c r="M32" s="31">
        <v>3000</v>
      </c>
      <c r="N32" s="7" t="s">
        <v>127</v>
      </c>
    </row>
    <row r="33" spans="1:14" ht="15" customHeight="1" x14ac:dyDescent="0.2">
      <c r="A33" s="81"/>
      <c r="B33" s="82">
        <v>1111</v>
      </c>
      <c r="C33" s="81" t="s">
        <v>50</v>
      </c>
      <c r="E33" s="84">
        <v>5000</v>
      </c>
      <c r="G33" s="85">
        <v>3892</v>
      </c>
      <c r="I33" s="32">
        <v>5000</v>
      </c>
      <c r="K33" s="28">
        <v>3617</v>
      </c>
      <c r="M33" s="31">
        <v>5000</v>
      </c>
      <c r="N33" s="7" t="s">
        <v>139</v>
      </c>
    </row>
    <row r="34" spans="1:14" x14ac:dyDescent="0.2">
      <c r="A34" s="81"/>
      <c r="B34" s="82">
        <v>1208</v>
      </c>
      <c r="C34" s="81" t="s">
        <v>176</v>
      </c>
      <c r="E34" s="84">
        <v>2000</v>
      </c>
      <c r="G34" s="85">
        <v>80</v>
      </c>
      <c r="I34" s="32">
        <v>2000</v>
      </c>
      <c r="K34" s="28">
        <v>378</v>
      </c>
      <c r="M34" s="31">
        <v>2000</v>
      </c>
    </row>
    <row r="35" spans="1:14" ht="15" customHeight="1" x14ac:dyDescent="0.2">
      <c r="A35" s="81"/>
      <c r="B35" s="82">
        <v>1209</v>
      </c>
      <c r="C35" s="81" t="s">
        <v>57</v>
      </c>
      <c r="E35" s="84">
        <v>300</v>
      </c>
      <c r="G35" s="85">
        <v>60</v>
      </c>
      <c r="I35" s="32">
        <v>300</v>
      </c>
      <c r="K35" s="28">
        <v>589</v>
      </c>
      <c r="M35" s="29">
        <v>2800</v>
      </c>
      <c r="N35" s="7" t="s">
        <v>221</v>
      </c>
    </row>
    <row r="36" spans="1:14" x14ac:dyDescent="0.2">
      <c r="A36" s="81"/>
      <c r="B36" s="82">
        <v>1220</v>
      </c>
      <c r="C36" s="81" t="s">
        <v>10</v>
      </c>
      <c r="E36" s="84">
        <v>2500</v>
      </c>
      <c r="G36" s="85">
        <v>2236</v>
      </c>
      <c r="I36" s="32">
        <v>2500</v>
      </c>
      <c r="K36" s="28">
        <v>2446</v>
      </c>
      <c r="M36" s="31">
        <v>2500</v>
      </c>
      <c r="N36" s="7" t="s">
        <v>128</v>
      </c>
    </row>
    <row r="37" spans="1:14" ht="15" x14ac:dyDescent="0.2">
      <c r="A37" s="81"/>
      <c r="B37" s="82">
        <v>1225</v>
      </c>
      <c r="C37" s="81" t="s">
        <v>23</v>
      </c>
      <c r="E37" s="84">
        <v>1500</v>
      </c>
      <c r="G37" s="85">
        <v>397</v>
      </c>
      <c r="I37" s="30">
        <v>1000</v>
      </c>
      <c r="K37" s="28">
        <v>2096</v>
      </c>
      <c r="M37" s="31">
        <v>1000</v>
      </c>
      <c r="N37" s="15"/>
    </row>
    <row r="38" spans="1:14" s="42" customFormat="1" ht="15" x14ac:dyDescent="0.2">
      <c r="A38" s="86"/>
      <c r="B38" s="87"/>
      <c r="C38" s="86"/>
      <c r="E38" s="88">
        <f>SUM(E32:E37)</f>
        <v>14300</v>
      </c>
      <c r="G38" s="89">
        <f>SUM(G32:G37)</f>
        <v>9096</v>
      </c>
      <c r="I38" s="88">
        <f>SUM(I32:I37)</f>
        <v>13800</v>
      </c>
      <c r="K38" s="89">
        <f>SUM(K32:K37)</f>
        <v>9483</v>
      </c>
      <c r="M38" s="35">
        <f>SUM(M32:M37)</f>
        <v>16300</v>
      </c>
      <c r="N38" s="43"/>
    </row>
    <row r="39" spans="1:14" s="42" customFormat="1" ht="15" x14ac:dyDescent="0.2">
      <c r="A39" s="17"/>
      <c r="B39" s="57"/>
      <c r="C39" s="18" t="s">
        <v>43</v>
      </c>
      <c r="E39" s="52"/>
      <c r="G39" s="53"/>
      <c r="I39" s="52"/>
      <c r="K39" s="53"/>
      <c r="M39" s="54"/>
      <c r="N39" s="15"/>
    </row>
    <row r="40" spans="1:14" s="42" customFormat="1" ht="16.5" customHeight="1" x14ac:dyDescent="0.2">
      <c r="A40" s="90"/>
      <c r="B40" s="91">
        <v>1939</v>
      </c>
      <c r="C40" s="90" t="s">
        <v>47</v>
      </c>
      <c r="E40" s="84">
        <v>6000</v>
      </c>
      <c r="G40" s="85">
        <v>6612</v>
      </c>
      <c r="I40" s="32">
        <v>6000</v>
      </c>
      <c r="K40" s="28">
        <v>5762</v>
      </c>
      <c r="M40" s="31">
        <v>6000</v>
      </c>
      <c r="N40" s="15"/>
    </row>
    <row r="41" spans="1:14" x14ac:dyDescent="0.2">
      <c r="A41" s="90"/>
      <c r="B41" s="91">
        <v>1947</v>
      </c>
      <c r="C41" s="90" t="s">
        <v>20</v>
      </c>
      <c r="E41" s="84">
        <v>25000</v>
      </c>
      <c r="G41" s="85">
        <v>16176</v>
      </c>
      <c r="I41" s="32">
        <v>25000</v>
      </c>
      <c r="K41" s="28">
        <v>15626</v>
      </c>
      <c r="M41" s="60">
        <v>26000</v>
      </c>
      <c r="N41" s="7" t="s">
        <v>149</v>
      </c>
    </row>
    <row r="42" spans="1:14" x14ac:dyDescent="0.2">
      <c r="A42" s="90"/>
      <c r="B42" s="91">
        <v>1535</v>
      </c>
      <c r="C42" s="90" t="s">
        <v>30</v>
      </c>
      <c r="E42" s="84">
        <v>55000</v>
      </c>
      <c r="G42" s="85">
        <v>48951</v>
      </c>
      <c r="I42" s="27">
        <v>65000</v>
      </c>
      <c r="K42" s="28">
        <v>71212</v>
      </c>
      <c r="M42" s="31">
        <v>65000</v>
      </c>
    </row>
    <row r="43" spans="1:14" ht="15" x14ac:dyDescent="0.2">
      <c r="A43" s="90"/>
      <c r="B43" s="91">
        <v>1944</v>
      </c>
      <c r="C43" s="90" t="s">
        <v>33</v>
      </c>
      <c r="D43" s="36"/>
      <c r="E43" s="84">
        <v>35000</v>
      </c>
      <c r="G43" s="85">
        <v>3590</v>
      </c>
      <c r="I43" s="30">
        <v>30000</v>
      </c>
      <c r="K43" s="28">
        <v>23817</v>
      </c>
      <c r="M43" s="63">
        <v>30000</v>
      </c>
      <c r="N43" s="15"/>
    </row>
    <row r="44" spans="1:14" x14ac:dyDescent="0.2">
      <c r="A44" s="90"/>
      <c r="B44" s="91">
        <v>1765</v>
      </c>
      <c r="C44" s="90" t="s">
        <v>17</v>
      </c>
      <c r="E44" s="84">
        <v>5000</v>
      </c>
      <c r="G44" s="85">
        <v>20563</v>
      </c>
      <c r="I44" s="32">
        <v>5000</v>
      </c>
      <c r="K44" s="28">
        <v>495</v>
      </c>
      <c r="M44" s="31">
        <v>5000</v>
      </c>
    </row>
    <row r="45" spans="1:14" x14ac:dyDescent="0.2">
      <c r="A45" s="90"/>
      <c r="B45" s="91">
        <v>1937</v>
      </c>
      <c r="C45" s="90" t="s">
        <v>18</v>
      </c>
      <c r="D45" s="83"/>
      <c r="E45" s="84">
        <v>10000</v>
      </c>
      <c r="G45" s="85">
        <v>10716</v>
      </c>
      <c r="I45" s="27">
        <v>12000</v>
      </c>
      <c r="K45" s="28">
        <v>13580</v>
      </c>
      <c r="M45" s="60">
        <v>18000</v>
      </c>
      <c r="N45" s="7" t="s">
        <v>149</v>
      </c>
    </row>
    <row r="46" spans="1:14" ht="15" x14ac:dyDescent="0.2">
      <c r="A46" s="90"/>
      <c r="B46" s="91">
        <v>1935</v>
      </c>
      <c r="C46" s="90" t="s">
        <v>39</v>
      </c>
      <c r="E46" s="84">
        <v>8000</v>
      </c>
      <c r="G46" s="85">
        <v>6892</v>
      </c>
      <c r="I46" s="30">
        <v>5000</v>
      </c>
      <c r="K46" s="28">
        <v>680</v>
      </c>
      <c r="M46" s="31">
        <v>5000</v>
      </c>
    </row>
    <row r="47" spans="1:14" x14ac:dyDescent="0.2">
      <c r="A47" s="90"/>
      <c r="B47" s="91">
        <v>1936</v>
      </c>
      <c r="C47" s="90" t="s">
        <v>24</v>
      </c>
      <c r="E47" s="84">
        <v>40000</v>
      </c>
      <c r="G47" s="85">
        <v>36816</v>
      </c>
      <c r="I47" s="32">
        <v>40000</v>
      </c>
      <c r="K47" s="28">
        <v>18070</v>
      </c>
      <c r="M47" s="31">
        <v>40000</v>
      </c>
    </row>
    <row r="48" spans="1:14" x14ac:dyDescent="0.2">
      <c r="A48" s="90"/>
      <c r="B48" s="91">
        <v>1930</v>
      </c>
      <c r="C48" s="90" t="s">
        <v>51</v>
      </c>
      <c r="E48" s="84">
        <v>3000</v>
      </c>
      <c r="G48" s="85">
        <v>1295</v>
      </c>
      <c r="I48" s="32">
        <v>3000</v>
      </c>
      <c r="K48" s="28">
        <v>321</v>
      </c>
      <c r="M48" s="31">
        <v>3000</v>
      </c>
    </row>
    <row r="49" spans="1:14" ht="15" x14ac:dyDescent="0.2">
      <c r="A49" s="90"/>
      <c r="B49" s="91">
        <v>1956</v>
      </c>
      <c r="C49" s="90" t="s">
        <v>150</v>
      </c>
      <c r="E49" s="84">
        <v>3000</v>
      </c>
      <c r="G49" s="85">
        <v>0</v>
      </c>
      <c r="I49" s="32">
        <v>3000</v>
      </c>
      <c r="K49" s="28">
        <v>1232</v>
      </c>
      <c r="M49" s="62">
        <v>2000</v>
      </c>
    </row>
    <row r="50" spans="1:14" x14ac:dyDescent="0.2">
      <c r="A50" s="90"/>
      <c r="B50" s="91" t="s">
        <v>134</v>
      </c>
      <c r="C50" s="90" t="s">
        <v>151</v>
      </c>
      <c r="E50" s="84"/>
      <c r="G50" s="85"/>
      <c r="I50" s="32"/>
      <c r="K50" s="28"/>
      <c r="M50" s="60">
        <v>1500</v>
      </c>
      <c r="N50" s="7" t="s">
        <v>155</v>
      </c>
    </row>
    <row r="51" spans="1:14" x14ac:dyDescent="0.2">
      <c r="A51" s="90"/>
      <c r="B51" s="91">
        <v>1957</v>
      </c>
      <c r="C51" s="90" t="s">
        <v>56</v>
      </c>
      <c r="E51" s="84"/>
      <c r="G51" s="85"/>
      <c r="I51" s="27">
        <v>700</v>
      </c>
      <c r="K51" s="28">
        <v>1575</v>
      </c>
      <c r="M51" s="29">
        <v>1200</v>
      </c>
      <c r="N51" s="7" t="s">
        <v>157</v>
      </c>
    </row>
    <row r="52" spans="1:14" x14ac:dyDescent="0.2">
      <c r="A52" s="90"/>
      <c r="B52" s="91">
        <v>1958</v>
      </c>
      <c r="C52" s="90" t="s">
        <v>152</v>
      </c>
      <c r="E52" s="84"/>
      <c r="G52" s="85"/>
      <c r="I52" s="27">
        <v>26500</v>
      </c>
      <c r="K52" s="28">
        <v>13600</v>
      </c>
      <c r="M52" s="60">
        <v>87500</v>
      </c>
      <c r="N52" s="7" t="s">
        <v>180</v>
      </c>
    </row>
    <row r="53" spans="1:14" ht="15" x14ac:dyDescent="0.2">
      <c r="A53" s="90"/>
      <c r="B53" s="91">
        <v>1532</v>
      </c>
      <c r="C53" s="90" t="s">
        <v>49</v>
      </c>
      <c r="E53" s="84">
        <v>55000</v>
      </c>
      <c r="F53" s="37"/>
      <c r="G53" s="85">
        <v>53475</v>
      </c>
      <c r="H53" s="37"/>
      <c r="I53" s="30">
        <v>30000</v>
      </c>
      <c r="J53" s="37"/>
      <c r="K53" s="28">
        <v>26499</v>
      </c>
      <c r="L53" s="37"/>
      <c r="M53" s="62">
        <v>15000</v>
      </c>
      <c r="N53" s="7" t="s">
        <v>179</v>
      </c>
    </row>
    <row r="54" spans="1:14" s="42" customFormat="1" ht="23.45" customHeight="1" x14ac:dyDescent="0.2">
      <c r="A54" s="90"/>
      <c r="B54" s="91">
        <v>1540</v>
      </c>
      <c r="C54" s="90" t="s">
        <v>122</v>
      </c>
      <c r="D54" s="17"/>
      <c r="E54" s="84"/>
      <c r="F54" s="37"/>
      <c r="G54" s="85">
        <v>93</v>
      </c>
      <c r="H54" s="37"/>
      <c r="I54" s="30"/>
      <c r="J54" s="37"/>
      <c r="K54" s="28">
        <v>2041</v>
      </c>
      <c r="L54" s="37"/>
      <c r="M54" s="29">
        <v>2500</v>
      </c>
      <c r="N54" s="15" t="s">
        <v>158</v>
      </c>
    </row>
    <row r="55" spans="1:14" s="42" customFormat="1" ht="15" x14ac:dyDescent="0.2">
      <c r="A55" s="90"/>
      <c r="B55" s="91">
        <v>1541</v>
      </c>
      <c r="C55" s="90" t="s">
        <v>124</v>
      </c>
      <c r="D55" s="17"/>
      <c r="E55" s="84"/>
      <c r="F55" s="37"/>
      <c r="G55" s="85"/>
      <c r="H55" s="37"/>
      <c r="I55" s="30"/>
      <c r="J55" s="37"/>
      <c r="K55" s="28">
        <v>240</v>
      </c>
      <c r="L55" s="37"/>
      <c r="M55" s="29">
        <v>400</v>
      </c>
      <c r="N55" s="15" t="s">
        <v>138</v>
      </c>
    </row>
    <row r="56" spans="1:14" s="42" customFormat="1" ht="15" x14ac:dyDescent="0.2">
      <c r="A56" s="90"/>
      <c r="B56" s="91" t="s">
        <v>134</v>
      </c>
      <c r="C56" s="90" t="s">
        <v>166</v>
      </c>
      <c r="D56" s="17"/>
      <c r="E56" s="84"/>
      <c r="F56" s="37"/>
      <c r="G56" s="85"/>
      <c r="H56" s="37"/>
      <c r="I56" s="30"/>
      <c r="J56" s="37"/>
      <c r="K56" s="28"/>
      <c r="L56" s="37"/>
      <c r="M56" s="29">
        <v>3000</v>
      </c>
      <c r="N56" s="15" t="s">
        <v>174</v>
      </c>
    </row>
    <row r="57" spans="1:14" s="42" customFormat="1" ht="15" x14ac:dyDescent="0.2">
      <c r="A57" s="86"/>
      <c r="B57" s="87"/>
      <c r="C57" s="86"/>
      <c r="E57" s="88">
        <f>SUM(E40:E53)</f>
        <v>245000</v>
      </c>
      <c r="G57" s="89">
        <f>SUM(G40:G54)</f>
        <v>205179</v>
      </c>
      <c r="I57" s="88">
        <f>SUM(I40:I54)</f>
        <v>251200</v>
      </c>
      <c r="K57" s="89">
        <f>SUM(K40:K55)</f>
        <v>194750</v>
      </c>
      <c r="M57" s="35">
        <f>SUM(M40:M56)</f>
        <v>311100</v>
      </c>
      <c r="N57" s="15"/>
    </row>
    <row r="58" spans="1:14" ht="15" x14ac:dyDescent="0.2">
      <c r="A58" s="42"/>
      <c r="B58" s="95"/>
      <c r="C58" s="18" t="s">
        <v>37</v>
      </c>
      <c r="D58" s="42"/>
      <c r="E58" s="52"/>
      <c r="F58" s="42"/>
      <c r="G58" s="53"/>
      <c r="H58" s="42"/>
      <c r="I58" s="52"/>
      <c r="J58" s="42"/>
      <c r="K58" s="53"/>
      <c r="L58" s="42"/>
      <c r="M58" s="54"/>
    </row>
    <row r="59" spans="1:14" ht="15" x14ac:dyDescent="0.2">
      <c r="A59" s="93"/>
      <c r="B59" s="94">
        <v>1761</v>
      </c>
      <c r="C59" s="93" t="s">
        <v>22</v>
      </c>
      <c r="E59" s="84">
        <v>25000</v>
      </c>
      <c r="G59" s="85">
        <v>24089</v>
      </c>
      <c r="I59" s="30">
        <v>20000</v>
      </c>
      <c r="K59" s="28">
        <v>19950</v>
      </c>
      <c r="M59" s="31">
        <v>20000</v>
      </c>
    </row>
    <row r="60" spans="1:14" ht="15" x14ac:dyDescent="0.2">
      <c r="A60" s="93"/>
      <c r="B60" s="94">
        <v>1764</v>
      </c>
      <c r="C60" s="93" t="s">
        <v>38</v>
      </c>
      <c r="E60" s="84">
        <v>2000</v>
      </c>
      <c r="G60" s="85">
        <v>0</v>
      </c>
      <c r="I60" s="32">
        <v>2000</v>
      </c>
      <c r="K60" s="28">
        <v>0</v>
      </c>
      <c r="M60" s="33">
        <v>0</v>
      </c>
      <c r="N60" s="7" t="s">
        <v>131</v>
      </c>
    </row>
    <row r="61" spans="1:14" x14ac:dyDescent="0.2">
      <c r="A61" s="93"/>
      <c r="B61" s="94">
        <v>1941</v>
      </c>
      <c r="C61" s="93" t="s">
        <v>11</v>
      </c>
      <c r="E61" s="84">
        <v>8000</v>
      </c>
      <c r="G61" s="85">
        <v>8000</v>
      </c>
      <c r="I61" s="32">
        <v>8000</v>
      </c>
      <c r="K61" s="28">
        <v>0</v>
      </c>
      <c r="M61" s="63">
        <v>8000</v>
      </c>
      <c r="N61" s="7" t="s">
        <v>146</v>
      </c>
    </row>
    <row r="62" spans="1:14" ht="15" x14ac:dyDescent="0.2">
      <c r="C62" s="18" t="s">
        <v>41</v>
      </c>
      <c r="E62" s="96"/>
      <c r="G62" s="97"/>
      <c r="I62" s="24"/>
      <c r="K62" s="25"/>
      <c r="M62" s="26"/>
    </row>
    <row r="63" spans="1:14" ht="15" customHeight="1" x14ac:dyDescent="0.2">
      <c r="A63" s="81"/>
      <c r="B63" s="82">
        <v>1931</v>
      </c>
      <c r="C63" s="81" t="s">
        <v>52</v>
      </c>
      <c r="E63" s="84">
        <v>22000</v>
      </c>
      <c r="F63" s="19"/>
      <c r="G63" s="85">
        <v>7624</v>
      </c>
      <c r="H63" s="19"/>
      <c r="I63" s="27">
        <v>30000</v>
      </c>
      <c r="J63" s="19"/>
      <c r="K63" s="28">
        <v>6939</v>
      </c>
      <c r="L63" s="19"/>
      <c r="M63" s="31">
        <v>30000</v>
      </c>
      <c r="N63" s="7" t="s">
        <v>159</v>
      </c>
    </row>
    <row r="64" spans="1:14" x14ac:dyDescent="0.2">
      <c r="A64" s="81"/>
      <c r="B64" s="82">
        <v>1934</v>
      </c>
      <c r="C64" s="81" t="s">
        <v>59</v>
      </c>
      <c r="E64" s="84">
        <v>5000</v>
      </c>
      <c r="F64" s="19"/>
      <c r="G64" s="85">
        <v>5521</v>
      </c>
      <c r="H64" s="19"/>
      <c r="I64" s="32">
        <v>5000</v>
      </c>
      <c r="J64" s="19"/>
      <c r="K64" s="28">
        <v>6411</v>
      </c>
      <c r="L64" s="19"/>
      <c r="M64" s="31">
        <v>5000</v>
      </c>
      <c r="N64" s="15"/>
    </row>
    <row r="65" spans="1:14" x14ac:dyDescent="0.2">
      <c r="A65" s="81"/>
      <c r="B65" s="82">
        <v>1762</v>
      </c>
      <c r="C65" s="81" t="s">
        <v>12</v>
      </c>
      <c r="D65" s="36"/>
      <c r="E65" s="84">
        <v>3000</v>
      </c>
      <c r="G65" s="85">
        <v>1594</v>
      </c>
      <c r="I65" s="32">
        <v>3000</v>
      </c>
      <c r="K65" s="28">
        <v>2019</v>
      </c>
      <c r="M65" s="31">
        <v>3000</v>
      </c>
    </row>
    <row r="66" spans="1:14" ht="15" x14ac:dyDescent="0.2">
      <c r="A66" s="81"/>
      <c r="B66" s="82">
        <v>1932</v>
      </c>
      <c r="C66" s="81" t="s">
        <v>13</v>
      </c>
      <c r="E66" s="84">
        <v>2000</v>
      </c>
      <c r="G66" s="85">
        <v>960</v>
      </c>
      <c r="I66" s="30">
        <v>1500</v>
      </c>
      <c r="K66" s="28">
        <v>1484</v>
      </c>
      <c r="M66" s="31">
        <v>1500</v>
      </c>
      <c r="N66" s="15" t="s">
        <v>147</v>
      </c>
    </row>
    <row r="67" spans="1:14" ht="15" x14ac:dyDescent="0.2">
      <c r="A67" s="81"/>
      <c r="B67" s="82">
        <v>1959</v>
      </c>
      <c r="C67" s="81" t="s">
        <v>55</v>
      </c>
      <c r="E67" s="84"/>
      <c r="G67" s="85"/>
      <c r="I67" s="27">
        <v>10000</v>
      </c>
      <c r="K67" s="28">
        <v>10000</v>
      </c>
      <c r="M67" s="33">
        <v>0</v>
      </c>
    </row>
    <row r="68" spans="1:14" s="42" customFormat="1" x14ac:dyDescent="0.2">
      <c r="A68" s="81"/>
      <c r="B68" s="82">
        <v>1942</v>
      </c>
      <c r="C68" s="81" t="s">
        <v>60</v>
      </c>
      <c r="D68" s="17"/>
      <c r="E68" s="84">
        <v>650</v>
      </c>
      <c r="F68" s="17"/>
      <c r="G68" s="85">
        <v>1057</v>
      </c>
      <c r="H68" s="17"/>
      <c r="I68" s="27">
        <v>1200</v>
      </c>
      <c r="J68" s="17"/>
      <c r="K68" s="28">
        <v>1043</v>
      </c>
      <c r="L68" s="17"/>
      <c r="M68" s="31">
        <v>1200</v>
      </c>
      <c r="N68" s="15"/>
    </row>
    <row r="69" spans="1:14" s="42" customFormat="1" x14ac:dyDescent="0.2">
      <c r="A69" s="81"/>
      <c r="B69" s="82" t="s">
        <v>134</v>
      </c>
      <c r="C69" s="81" t="s">
        <v>154</v>
      </c>
      <c r="D69" s="17"/>
      <c r="E69" s="84"/>
      <c r="F69" s="17"/>
      <c r="G69" s="85"/>
      <c r="H69" s="17"/>
      <c r="I69" s="27"/>
      <c r="J69" s="17"/>
      <c r="K69" s="28"/>
      <c r="L69" s="17"/>
      <c r="M69" s="29">
        <v>2000</v>
      </c>
      <c r="N69" s="15" t="s">
        <v>163</v>
      </c>
    </row>
    <row r="70" spans="1:14" s="42" customFormat="1" x14ac:dyDescent="0.2">
      <c r="A70" s="81"/>
      <c r="B70" s="82" t="s">
        <v>134</v>
      </c>
      <c r="C70" s="81" t="s">
        <v>164</v>
      </c>
      <c r="D70" s="17"/>
      <c r="E70" s="84"/>
      <c r="F70" s="17"/>
      <c r="G70" s="85"/>
      <c r="H70" s="17"/>
      <c r="I70" s="27"/>
      <c r="J70" s="17"/>
      <c r="K70" s="28"/>
      <c r="L70" s="17"/>
      <c r="M70" s="61">
        <v>5000</v>
      </c>
      <c r="N70" s="15" t="s">
        <v>174</v>
      </c>
    </row>
    <row r="71" spans="1:14" s="42" customFormat="1" x14ac:dyDescent="0.2">
      <c r="A71" s="81"/>
      <c r="B71" s="82" t="s">
        <v>134</v>
      </c>
      <c r="C71" s="81" t="s">
        <v>177</v>
      </c>
      <c r="D71" s="17"/>
      <c r="E71" s="84"/>
      <c r="F71" s="17"/>
      <c r="G71" s="85"/>
      <c r="H71" s="17"/>
      <c r="I71" s="27"/>
      <c r="J71" s="17"/>
      <c r="K71" s="28"/>
      <c r="L71" s="17"/>
      <c r="M71" s="61">
        <v>3000</v>
      </c>
      <c r="N71" s="15" t="s">
        <v>174</v>
      </c>
    </row>
    <row r="72" spans="1:14" ht="15" x14ac:dyDescent="0.2">
      <c r="A72" s="98"/>
      <c r="C72" s="18" t="s">
        <v>45</v>
      </c>
      <c r="D72" s="42"/>
      <c r="E72" s="99"/>
      <c r="F72" s="42"/>
      <c r="G72" s="100"/>
      <c r="H72" s="42"/>
      <c r="I72" s="52"/>
      <c r="J72" s="42"/>
      <c r="K72" s="53"/>
      <c r="L72" s="42"/>
      <c r="M72" s="54"/>
      <c r="N72" s="15"/>
    </row>
    <row r="73" spans="1:14" s="42" customFormat="1" x14ac:dyDescent="0.2">
      <c r="A73" s="93"/>
      <c r="B73" s="94">
        <v>1865</v>
      </c>
      <c r="C73" s="93" t="s">
        <v>46</v>
      </c>
      <c r="D73" s="17"/>
      <c r="E73" s="84">
        <v>10000</v>
      </c>
      <c r="F73" s="37"/>
      <c r="G73" s="85">
        <v>7929</v>
      </c>
      <c r="H73" s="37"/>
      <c r="I73" s="27">
        <v>12000</v>
      </c>
      <c r="J73" s="37"/>
      <c r="K73" s="28">
        <v>12638</v>
      </c>
      <c r="L73" s="37"/>
      <c r="M73" s="29">
        <v>15000</v>
      </c>
      <c r="N73" s="43"/>
    </row>
    <row r="74" spans="1:14" s="42" customFormat="1" ht="15" x14ac:dyDescent="0.2">
      <c r="A74" s="86"/>
      <c r="B74" s="87"/>
      <c r="C74" s="86"/>
      <c r="E74" s="88">
        <f>SUM(E59:E73)</f>
        <v>77650</v>
      </c>
      <c r="G74" s="89">
        <f>SUM(G59:G73)</f>
        <v>56774</v>
      </c>
      <c r="I74" s="88">
        <f>SUM(I59:I73)</f>
        <v>92700</v>
      </c>
      <c r="K74" s="89">
        <f>SUM(K59:K73)</f>
        <v>60484</v>
      </c>
      <c r="M74" s="35">
        <f>SUM(M59:M73)</f>
        <v>93700</v>
      </c>
      <c r="N74" s="15"/>
    </row>
    <row r="75" spans="1:14" s="42" customFormat="1" ht="15" x14ac:dyDescent="0.2">
      <c r="B75" s="95"/>
      <c r="C75" s="18" t="s">
        <v>42</v>
      </c>
      <c r="E75" s="52"/>
      <c r="G75" s="53"/>
      <c r="I75" s="52"/>
      <c r="K75" s="53"/>
      <c r="M75" s="54"/>
      <c r="N75" s="15"/>
    </row>
    <row r="76" spans="1:14" s="42" customFormat="1" ht="15" x14ac:dyDescent="0.2">
      <c r="A76" s="101"/>
      <c r="B76" s="102">
        <v>1951</v>
      </c>
      <c r="C76" s="103" t="s">
        <v>48</v>
      </c>
      <c r="E76" s="84">
        <v>15000</v>
      </c>
      <c r="G76" s="85">
        <v>5174</v>
      </c>
      <c r="I76" s="30">
        <v>0</v>
      </c>
      <c r="K76" s="28">
        <v>0</v>
      </c>
      <c r="M76" s="31">
        <v>0</v>
      </c>
      <c r="N76" s="15"/>
    </row>
    <row r="77" spans="1:14" s="40" customFormat="1" ht="15.75" thickBot="1" x14ac:dyDescent="0.25">
      <c r="A77" s="101"/>
      <c r="B77" s="102">
        <v>1955</v>
      </c>
      <c r="C77" s="103" t="s">
        <v>143</v>
      </c>
      <c r="D77" s="42"/>
      <c r="E77" s="104">
        <v>40000</v>
      </c>
      <c r="F77" s="67"/>
      <c r="G77" s="105">
        <v>31608</v>
      </c>
      <c r="H77" s="42"/>
      <c r="I77" s="68">
        <v>20000</v>
      </c>
      <c r="J77" s="67"/>
      <c r="K77" s="69">
        <v>2614</v>
      </c>
      <c r="L77" s="42"/>
      <c r="M77" s="70">
        <v>20000</v>
      </c>
      <c r="N77" s="15"/>
    </row>
    <row r="78" spans="1:14" s="40" customFormat="1" ht="15" x14ac:dyDescent="0.2">
      <c r="A78" s="106"/>
      <c r="B78" s="107"/>
      <c r="C78" s="55" t="s">
        <v>175</v>
      </c>
      <c r="D78" s="108"/>
      <c r="E78" s="109">
        <f>+E11+E22+E30+E38+E57+E74+E76+E77</f>
        <v>642650</v>
      </c>
      <c r="G78" s="109">
        <f>+G11+G22+G30+G38+G57+G74+G76+G77</f>
        <v>521794</v>
      </c>
      <c r="I78" s="109">
        <f>+I11+I22+I30+I38+I57+I74+I76+I77</f>
        <v>670625.32000000007</v>
      </c>
      <c r="K78" s="109">
        <f>+K11+K22+K30+K38+K57+K74+K76+K77</f>
        <v>490430</v>
      </c>
      <c r="M78" s="66">
        <f>+M11+M22+M30+M38+M57+M74+M76+M77</f>
        <v>781545</v>
      </c>
      <c r="N78" s="15"/>
    </row>
    <row r="79" spans="1:14" ht="15" x14ac:dyDescent="0.2">
      <c r="A79" s="40"/>
      <c r="B79" s="95"/>
      <c r="C79" s="40"/>
      <c r="D79" s="108"/>
      <c r="E79" s="40"/>
      <c r="F79" s="40"/>
      <c r="G79" s="40" t="s">
        <v>148</v>
      </c>
      <c r="H79" s="40"/>
      <c r="I79" s="40"/>
      <c r="J79" s="40"/>
      <c r="K79" s="40"/>
      <c r="L79" s="40"/>
      <c r="M79" s="40"/>
    </row>
    <row r="80" spans="1:14" ht="15" x14ac:dyDescent="0.2">
      <c r="C80" s="18" t="s">
        <v>171</v>
      </c>
    </row>
    <row r="81" spans="1:14" ht="34.5" customHeight="1" thickBot="1" x14ac:dyDescent="0.25">
      <c r="B81" s="130" t="s">
        <v>238</v>
      </c>
      <c r="C81" s="130"/>
      <c r="D81" s="130"/>
      <c r="E81" s="130"/>
      <c r="F81" s="130"/>
      <c r="G81" s="130"/>
      <c r="H81" s="130"/>
      <c r="I81" s="59"/>
      <c r="K81" s="59"/>
      <c r="M81" s="59"/>
    </row>
    <row r="82" spans="1:14" ht="15" x14ac:dyDescent="0.2">
      <c r="A82" s="110"/>
      <c r="B82" s="111" t="s">
        <v>134</v>
      </c>
      <c r="C82" s="110" t="s">
        <v>135</v>
      </c>
      <c r="E82" s="112"/>
      <c r="F82" s="71"/>
      <c r="G82" s="113"/>
      <c r="I82" s="76"/>
      <c r="J82" s="71"/>
      <c r="K82" s="73"/>
      <c r="M82" s="77">
        <v>10000</v>
      </c>
      <c r="N82" s="15" t="s">
        <v>174</v>
      </c>
    </row>
    <row r="83" spans="1:14" ht="15" x14ac:dyDescent="0.2">
      <c r="A83" s="110"/>
      <c r="B83" s="111" t="s">
        <v>134</v>
      </c>
      <c r="C83" s="110" t="s">
        <v>161</v>
      </c>
      <c r="D83" s="38"/>
      <c r="E83" s="84"/>
      <c r="G83" s="85"/>
      <c r="I83" s="30"/>
      <c r="K83" s="28"/>
      <c r="M83" s="29">
        <v>6000</v>
      </c>
      <c r="N83" s="15" t="s">
        <v>174</v>
      </c>
    </row>
    <row r="84" spans="1:14" ht="15.75" thickBot="1" x14ac:dyDescent="0.25">
      <c r="A84" s="114"/>
      <c r="B84" s="115"/>
      <c r="C84" s="114" t="s">
        <v>172</v>
      </c>
      <c r="D84" s="108"/>
      <c r="E84" s="116">
        <f>SUM(E81:E83)</f>
        <v>0</v>
      </c>
      <c r="F84" s="64"/>
      <c r="G84" s="117">
        <f>SUM(G81:G83)</f>
        <v>0</v>
      </c>
      <c r="H84" s="40"/>
      <c r="I84" s="116">
        <f>SUM(I81:I83)</f>
        <v>0</v>
      </c>
      <c r="J84" s="64"/>
      <c r="K84" s="117">
        <f>SUM(K81:K83)</f>
        <v>0</v>
      </c>
      <c r="L84" s="40"/>
      <c r="M84" s="65">
        <f>SUM(M82:M83)</f>
        <v>16000</v>
      </c>
    </row>
    <row r="85" spans="1:14" ht="15" x14ac:dyDescent="0.2">
      <c r="A85" s="40"/>
      <c r="B85" s="95"/>
      <c r="C85" s="40"/>
      <c r="D85" s="108"/>
      <c r="E85" s="75"/>
      <c r="F85" s="40"/>
      <c r="G85" s="75"/>
      <c r="H85" s="40"/>
      <c r="I85" s="75"/>
      <c r="J85" s="40"/>
      <c r="K85" s="75"/>
      <c r="L85" s="40"/>
      <c r="M85" s="75"/>
      <c r="N85" s="17"/>
    </row>
    <row r="86" spans="1:14" s="40" customFormat="1" ht="15" x14ac:dyDescent="0.2">
      <c r="A86" s="106"/>
      <c r="B86" s="107"/>
      <c r="C86" s="106" t="s">
        <v>125</v>
      </c>
      <c r="D86" s="108"/>
      <c r="E86" s="109">
        <f>E78+E84</f>
        <v>642650</v>
      </c>
      <c r="G86" s="109">
        <f>G78+G84</f>
        <v>521794</v>
      </c>
      <c r="I86" s="109">
        <f>I78+I84</f>
        <v>670625.32000000007</v>
      </c>
      <c r="K86" s="109">
        <f>K78+K84</f>
        <v>490430</v>
      </c>
      <c r="M86" s="66">
        <f>M78+M84</f>
        <v>797545</v>
      </c>
      <c r="N86" s="41"/>
    </row>
    <row r="87" spans="1:14" s="40" customFormat="1" ht="15" x14ac:dyDescent="0.2">
      <c r="B87" s="95"/>
      <c r="D87" s="108"/>
      <c r="E87" s="75"/>
      <c r="G87" s="75"/>
      <c r="I87" s="75"/>
      <c r="K87" s="75"/>
      <c r="M87" s="75"/>
      <c r="N87" s="41"/>
    </row>
    <row r="88" spans="1:14" ht="15.75" thickBot="1" x14ac:dyDescent="0.25">
      <c r="C88" s="18" t="s">
        <v>14</v>
      </c>
      <c r="N88" s="17"/>
    </row>
    <row r="89" spans="1:14" x14ac:dyDescent="0.2">
      <c r="A89" s="118"/>
      <c r="B89" s="119">
        <v>1002</v>
      </c>
      <c r="C89" s="118" t="s">
        <v>15</v>
      </c>
      <c r="E89" s="112">
        <v>500</v>
      </c>
      <c r="F89" s="71"/>
      <c r="G89" s="113">
        <v>375</v>
      </c>
      <c r="I89" s="72">
        <v>500</v>
      </c>
      <c r="J89" s="71"/>
      <c r="K89" s="73">
        <v>485</v>
      </c>
      <c r="M89" s="74">
        <v>500</v>
      </c>
      <c r="N89" s="7" t="s">
        <v>129</v>
      </c>
    </row>
    <row r="90" spans="1:14" ht="15" x14ac:dyDescent="0.2">
      <c r="A90" s="118"/>
      <c r="B90" s="119">
        <v>1015</v>
      </c>
      <c r="C90" s="118" t="s">
        <v>130</v>
      </c>
      <c r="E90" s="84">
        <v>4200</v>
      </c>
      <c r="G90" s="85">
        <v>4597</v>
      </c>
      <c r="I90" s="30">
        <v>5500</v>
      </c>
      <c r="K90" s="28">
        <v>6357</v>
      </c>
      <c r="M90" s="33">
        <v>8950</v>
      </c>
      <c r="N90" s="14" t="s">
        <v>140</v>
      </c>
    </row>
    <row r="91" spans="1:14" ht="15" x14ac:dyDescent="0.2">
      <c r="A91" s="118"/>
      <c r="B91" s="119">
        <v>1090</v>
      </c>
      <c r="C91" s="118" t="s">
        <v>16</v>
      </c>
      <c r="D91" s="38"/>
      <c r="E91" s="84">
        <v>300</v>
      </c>
      <c r="G91" s="85">
        <v>5042</v>
      </c>
      <c r="I91" s="30">
        <v>5000</v>
      </c>
      <c r="K91" s="28">
        <v>4158</v>
      </c>
      <c r="M91" s="29">
        <v>4000</v>
      </c>
    </row>
    <row r="92" spans="1:14" ht="15" x14ac:dyDescent="0.2">
      <c r="A92" s="118"/>
      <c r="B92" s="119">
        <v>1011</v>
      </c>
      <c r="C92" s="118" t="s">
        <v>54</v>
      </c>
      <c r="E92" s="84">
        <f>1775+600</f>
        <v>2375</v>
      </c>
      <c r="G92" s="85">
        <v>2870</v>
      </c>
      <c r="I92" s="30">
        <v>2685</v>
      </c>
      <c r="K92" s="28">
        <v>3402</v>
      </c>
      <c r="M92" s="33">
        <v>2840</v>
      </c>
    </row>
    <row r="93" spans="1:14" ht="15" x14ac:dyDescent="0.2">
      <c r="A93" s="118"/>
      <c r="B93" s="119">
        <v>1005</v>
      </c>
      <c r="C93" s="118" t="s">
        <v>123</v>
      </c>
      <c r="E93" s="84"/>
      <c r="G93" s="85"/>
      <c r="I93" s="30"/>
      <c r="K93" s="28">
        <v>256</v>
      </c>
      <c r="M93" s="33">
        <v>400</v>
      </c>
      <c r="N93" s="7" t="s">
        <v>138</v>
      </c>
    </row>
    <row r="94" spans="1:14" ht="15" x14ac:dyDescent="0.2">
      <c r="A94" s="118"/>
      <c r="B94" s="119">
        <v>1012</v>
      </c>
      <c r="C94" s="118" t="s">
        <v>141</v>
      </c>
      <c r="E94" s="84"/>
      <c r="G94" s="85"/>
      <c r="I94" s="30"/>
      <c r="K94" s="28">
        <v>590</v>
      </c>
      <c r="M94" s="33">
        <v>710</v>
      </c>
      <c r="N94" s="7" t="s">
        <v>137</v>
      </c>
    </row>
    <row r="95" spans="1:14" ht="15" x14ac:dyDescent="0.2">
      <c r="A95" s="118"/>
      <c r="B95" s="119" t="s">
        <v>134</v>
      </c>
      <c r="C95" s="118" t="s">
        <v>153</v>
      </c>
      <c r="E95" s="84"/>
      <c r="G95" s="85"/>
      <c r="I95" s="30"/>
      <c r="K95" s="28"/>
      <c r="M95" s="62">
        <v>24500</v>
      </c>
      <c r="N95" s="7" t="s">
        <v>180</v>
      </c>
    </row>
    <row r="96" spans="1:14" ht="15.75" thickBot="1" x14ac:dyDescent="0.25">
      <c r="A96" s="120"/>
      <c r="B96" s="121"/>
      <c r="C96" s="120" t="s">
        <v>145</v>
      </c>
      <c r="D96" s="108"/>
      <c r="E96" s="116">
        <f>SUM(E89:E93)</f>
        <v>7375</v>
      </c>
      <c r="F96" s="64"/>
      <c r="G96" s="117">
        <f>SUM(G89:G93)</f>
        <v>12884</v>
      </c>
      <c r="H96" s="40"/>
      <c r="I96" s="116">
        <f>SUM(I89:I93)</f>
        <v>13685</v>
      </c>
      <c r="J96" s="64"/>
      <c r="K96" s="117">
        <f>SUM(K89:K94)</f>
        <v>15248</v>
      </c>
      <c r="L96" s="40"/>
      <c r="M96" s="65">
        <f>SUM(M89:M95)</f>
        <v>41900</v>
      </c>
      <c r="N96" s="17"/>
    </row>
    <row r="97" spans="1:14" x14ac:dyDescent="0.2">
      <c r="B97" s="56"/>
      <c r="E97" s="83"/>
      <c r="G97" s="83"/>
    </row>
    <row r="98" spans="1:14" s="7" customFormat="1" ht="15" x14ac:dyDescent="0.2">
      <c r="A98" s="17"/>
      <c r="B98" s="56"/>
      <c r="C98" s="18" t="s">
        <v>173</v>
      </c>
      <c r="D98" s="17"/>
      <c r="E98" s="83"/>
      <c r="F98" s="17"/>
      <c r="G98" s="83"/>
      <c r="H98" s="17"/>
      <c r="I98" s="17"/>
      <c r="J98" s="17"/>
      <c r="K98" s="17"/>
      <c r="L98" s="17"/>
      <c r="M98" s="17"/>
    </row>
    <row r="99" spans="1:14" s="7" customFormat="1" ht="29.25" customHeight="1" x14ac:dyDescent="0.2">
      <c r="A99" s="17"/>
      <c r="B99" s="126" t="s">
        <v>235</v>
      </c>
      <c r="C99" s="126"/>
      <c r="D99" s="126"/>
      <c r="E99" s="126"/>
      <c r="F99" s="126"/>
      <c r="G99" s="126"/>
      <c r="H99" s="126"/>
      <c r="I99" s="17"/>
      <c r="J99" s="17"/>
      <c r="K99" s="17"/>
      <c r="L99" s="17"/>
      <c r="M99" s="17"/>
    </row>
    <row r="100" spans="1:14" s="7" customFormat="1" ht="15" x14ac:dyDescent="0.2">
      <c r="A100" s="122"/>
      <c r="B100" s="123">
        <v>1076</v>
      </c>
      <c r="C100" s="124" t="s">
        <v>35</v>
      </c>
      <c r="D100" s="39"/>
      <c r="E100" s="125">
        <f>E86-(E84+E96)</f>
        <v>635275</v>
      </c>
      <c r="F100" s="17"/>
      <c r="G100" s="79"/>
      <c r="H100" s="17"/>
      <c r="I100" s="125">
        <f>I86-(I84+I96)</f>
        <v>656940.32000000007</v>
      </c>
      <c r="J100" s="17"/>
      <c r="K100" s="79"/>
      <c r="L100" s="17"/>
      <c r="M100" s="78">
        <f>M86-(M84+M96)</f>
        <v>739645</v>
      </c>
      <c r="N100" s="58"/>
    </row>
    <row r="101" spans="1:14" s="7" customFormat="1" ht="12.75" x14ac:dyDescent="0.2">
      <c r="A101" s="10"/>
      <c r="B101" s="57"/>
      <c r="C101" s="16" t="s">
        <v>36</v>
      </c>
      <c r="D101" s="10"/>
      <c r="E101" s="1">
        <v>9.2700000000000005E-2</v>
      </c>
      <c r="F101" s="10"/>
      <c r="G101" s="1"/>
      <c r="H101" s="10"/>
      <c r="I101" s="1">
        <f>((+I100-E100)/E100)</f>
        <v>3.4103844791625773E-2</v>
      </c>
      <c r="J101" s="10"/>
      <c r="K101" s="1"/>
      <c r="L101" s="10"/>
      <c r="M101" s="1">
        <f>((+M100-I100)/I100)</f>
        <v>0.12589374937437228</v>
      </c>
    </row>
  </sheetData>
  <mergeCells count="4">
    <mergeCell ref="E2:G2"/>
    <mergeCell ref="I2:K2"/>
    <mergeCell ref="B99:H99"/>
    <mergeCell ref="B81:H81"/>
  </mergeCells>
  <pageMargins left="0.23622047244094491" right="0.23622047244094491" top="0.19685039370078741" bottom="0.19685039370078741" header="0.31496062992125984" footer="0.31496062992125984"/>
  <pageSetup paperSize="8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D59F3E309EF54B827F903E434A6416" ma:contentTypeVersion="13" ma:contentTypeDescription="Create a new document." ma:contentTypeScope="" ma:versionID="f1b03fb19f119b294a0e52f76b7e46a1">
  <xsd:schema xmlns:xsd="http://www.w3.org/2001/XMLSchema" xmlns:xs="http://www.w3.org/2001/XMLSchema" xmlns:p="http://schemas.microsoft.com/office/2006/metadata/properties" xmlns:ns2="2fe64cc2-6e07-4c80-80ec-09d067da2b02" xmlns:ns3="3ce928c3-3a07-4ffb-b51f-1d4a43e13650" targetNamespace="http://schemas.microsoft.com/office/2006/metadata/properties" ma:root="true" ma:fieldsID="71da2c99b3cb5990d009eac287ba077f" ns2:_="" ns3:_="">
    <xsd:import namespace="2fe64cc2-6e07-4c80-80ec-09d067da2b02"/>
    <xsd:import namespace="3ce928c3-3a07-4ffb-b51f-1d4a43e136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e64cc2-6e07-4c80-80ec-09d067da2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23c6f16-e889-4185-a592-06db95199f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928c3-3a07-4ffb-b51f-1d4a43e1365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3d57418-4de0-4ed7-afbd-a66e4abc05e3}" ma:internalName="TaxCatchAll" ma:showField="CatchAllData" ma:web="3ce928c3-3a07-4ffb-b51f-1d4a43e136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e928c3-3a07-4ffb-b51f-1d4a43e13650" xsi:nil="true"/>
    <lcf76f155ced4ddcb4097134ff3c332f xmlns="2fe64cc2-6e07-4c80-80ec-09d067da2b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B80D0A-2F87-464D-96D5-579FB3F7F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e64cc2-6e07-4c80-80ec-09d067da2b02"/>
    <ds:schemaRef ds:uri="3ce928c3-3a07-4ffb-b51f-1d4a43e13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3C5C9E-42A4-4D41-B7FA-9E189E77F7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B70AC1-1436-441D-8378-4A54A8FA3095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fe64cc2-6e07-4c80-80ec-09d067da2b02"/>
    <ds:schemaRef ds:uri="3ce928c3-3a07-4ffb-b51f-1d4a43e13650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Adopted Budget 2025-26 (CYM)</vt:lpstr>
      <vt:lpstr>Adopted Budget 2025-26 (ENG)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Griffiths</dc:creator>
  <cp:lastModifiedBy>Will Rowlands</cp:lastModifiedBy>
  <cp:lastPrinted>2026-03-06T13:19:01Z</cp:lastPrinted>
  <dcterms:created xsi:type="dcterms:W3CDTF">2008-11-03T12:09:57Z</dcterms:created>
  <dcterms:modified xsi:type="dcterms:W3CDTF">2026-03-06T13:23:13Z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0x0101004ED59F3E309EF54B827F903E434A6416</vt:lpwstr>
  </property>
  <property fmtid="{D5CDD505-2E9C-101B-9397-08002B2CF9AE}" pid="3" name="MediaServiceImageTags">
    <vt:lpwstr/>
  </property>
</Properties>
</file>